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24226"/>
  <xr:revisionPtr revIDLastSave="0" documentId="13_ncr:1_{4D88EF89-1BE2-4658-B325-A0DA3039BECA}" xr6:coauthVersionLast="47" xr6:coauthVersionMax="47" xr10:uidLastSave="{00000000-0000-0000-0000-000000000000}"/>
  <bookViews>
    <workbookView xWindow="-108" yWindow="-108" windowWidth="23256" windowHeight="12456" activeTab="4" xr2:uid="{00000000-000D-0000-FFFF-FFFF00000000}"/>
  </bookViews>
  <sheets>
    <sheet name="Pajamos" sheetId="1" r:id="rId1"/>
    <sheet name="Asignavimai" sheetId="5" r:id="rId2"/>
    <sheet name="Įstaigų pajamos" sheetId="3" r:id="rId3"/>
    <sheet name="ML" sheetId="7" r:id="rId4"/>
    <sheet name="Spec. dotacijos" sheetId="8" r:id="rId5"/>
  </sheets>
  <definedNames>
    <definedName name="_xlnm.Print_Titles" localSheetId="1">Asignavimai!$8:$9</definedName>
    <definedName name="_xlnm.Print_Titles" localSheetId="2">'Įstaigų pajamos'!$8:$11</definedName>
    <definedName name="_xlnm.Print_Titles" localSheetId="0">Pajamos!$8:$8</definedName>
    <definedName name="_xlnm.Print_Titles" localSheetId="4">'Spec. dotacijos'!$A:$B,'Spec. dotacijos'!$8:$9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8" l="1"/>
  <c r="R30" i="3"/>
  <c r="R31" i="3"/>
  <c r="R32" i="3"/>
  <c r="R33" i="3"/>
  <c r="C99" i="5" l="1"/>
  <c r="C89" i="5"/>
  <c r="E89" i="5" l="1"/>
  <c r="D90" i="1" l="1"/>
  <c r="E90" i="1"/>
  <c r="E87" i="1"/>
  <c r="D87" i="1"/>
  <c r="E20" i="7" l="1"/>
  <c r="C20" i="7"/>
  <c r="T30" i="3"/>
  <c r="T31" i="3"/>
  <c r="T32" i="3"/>
  <c r="D109" i="5" l="1"/>
  <c r="E109" i="5"/>
  <c r="F109" i="5"/>
  <c r="C109" i="5"/>
  <c r="C306" i="5"/>
  <c r="C305" i="5" s="1"/>
  <c r="D306" i="5"/>
  <c r="D305" i="5" s="1"/>
  <c r="E306" i="5"/>
  <c r="E305" i="5" s="1"/>
  <c r="F205" i="5"/>
  <c r="E205" i="5"/>
  <c r="D205" i="5"/>
  <c r="C205" i="5"/>
  <c r="C309" i="5"/>
  <c r="C308" i="5" s="1"/>
  <c r="D309" i="5"/>
  <c r="D308" i="5" s="1"/>
  <c r="E309" i="5"/>
  <c r="E308" i="5" s="1"/>
  <c r="C255" i="5"/>
  <c r="C254" i="5" s="1"/>
  <c r="E255" i="5"/>
  <c r="E254" i="5" s="1"/>
  <c r="C221" i="5" l="1"/>
  <c r="D221" i="5"/>
  <c r="E221" i="5"/>
  <c r="C219" i="5"/>
  <c r="D219" i="5"/>
  <c r="E219" i="5"/>
  <c r="C217" i="5"/>
  <c r="D217" i="5"/>
  <c r="E217" i="5"/>
  <c r="C215" i="5"/>
  <c r="D215" i="5"/>
  <c r="E215" i="5"/>
  <c r="C207" i="5"/>
  <c r="D207" i="5"/>
  <c r="E207" i="5"/>
  <c r="C203" i="5"/>
  <c r="D203" i="5"/>
  <c r="E203" i="5"/>
  <c r="C201" i="5"/>
  <c r="D201" i="5"/>
  <c r="E201" i="5"/>
  <c r="C247" i="5"/>
  <c r="C246" i="5" s="1"/>
  <c r="D247" i="5"/>
  <c r="D246" i="5" s="1"/>
  <c r="E247" i="5"/>
  <c r="E246" i="5" s="1"/>
  <c r="C94" i="5"/>
  <c r="D94" i="5"/>
  <c r="E94" i="5"/>
  <c r="C22" i="5"/>
  <c r="D22" i="5"/>
  <c r="E22" i="5"/>
  <c r="C49" i="5"/>
  <c r="D49" i="5"/>
  <c r="E49" i="5"/>
  <c r="C81" i="5"/>
  <c r="D81" i="5"/>
  <c r="E81" i="5"/>
  <c r="C69" i="5"/>
  <c r="D69" i="5"/>
  <c r="E69" i="5"/>
  <c r="C244" i="5"/>
  <c r="C243" i="5" s="1"/>
  <c r="D244" i="5"/>
  <c r="D243" i="5" s="1"/>
  <c r="E244" i="5"/>
  <c r="E243" i="5" s="1"/>
  <c r="C193" i="5"/>
  <c r="D193" i="5"/>
  <c r="E193" i="5"/>
  <c r="C191" i="5"/>
  <c r="D191" i="5"/>
  <c r="E191" i="5"/>
  <c r="C189" i="5"/>
  <c r="D189" i="5"/>
  <c r="E189" i="5"/>
  <c r="C186" i="5"/>
  <c r="D186" i="5"/>
  <c r="E186" i="5"/>
  <c r="C163" i="5"/>
  <c r="D163" i="5"/>
  <c r="E163" i="5"/>
  <c r="C161" i="5"/>
  <c r="D161" i="5"/>
  <c r="E161" i="5"/>
  <c r="C159" i="5"/>
  <c r="D159" i="5"/>
  <c r="E159" i="5"/>
  <c r="C156" i="5"/>
  <c r="D156" i="5"/>
  <c r="E156" i="5"/>
  <c r="C234" i="5"/>
  <c r="D234" i="5"/>
  <c r="E234" i="5"/>
  <c r="C232" i="5"/>
  <c r="D232" i="5"/>
  <c r="E232" i="5"/>
  <c r="C230" i="5"/>
  <c r="D230" i="5"/>
  <c r="E230" i="5"/>
  <c r="C227" i="5"/>
  <c r="D227" i="5"/>
  <c r="E227" i="5"/>
  <c r="C113" i="5"/>
  <c r="D113" i="5"/>
  <c r="E113" i="5"/>
  <c r="C116" i="5"/>
  <c r="D116" i="5"/>
  <c r="E116" i="5"/>
  <c r="C118" i="5"/>
  <c r="D118" i="5"/>
  <c r="E118" i="5"/>
  <c r="C120" i="5"/>
  <c r="D120" i="5"/>
  <c r="E120" i="5"/>
  <c r="C178" i="5"/>
  <c r="D178" i="5"/>
  <c r="E178" i="5"/>
  <c r="C176" i="5"/>
  <c r="D176" i="5"/>
  <c r="E176" i="5"/>
  <c r="C174" i="5"/>
  <c r="D174" i="5"/>
  <c r="E174" i="5"/>
  <c r="C171" i="5"/>
  <c r="D171" i="5"/>
  <c r="E171" i="5"/>
  <c r="C148" i="5"/>
  <c r="D148" i="5"/>
  <c r="E148" i="5"/>
  <c r="C146" i="5"/>
  <c r="D146" i="5"/>
  <c r="E146" i="5"/>
  <c r="C144" i="5"/>
  <c r="D144" i="5"/>
  <c r="E144" i="5"/>
  <c r="E141" i="5"/>
  <c r="C141" i="5"/>
  <c r="C129" i="5"/>
  <c r="D129" i="5"/>
  <c r="E129" i="5"/>
  <c r="C131" i="5"/>
  <c r="D131" i="5"/>
  <c r="E131" i="5"/>
  <c r="C133" i="5"/>
  <c r="D133" i="5"/>
  <c r="E133" i="5"/>
  <c r="E126" i="5"/>
  <c r="C126" i="5"/>
  <c r="C240" i="5"/>
  <c r="C239" i="5" s="1"/>
  <c r="E240" i="5"/>
  <c r="E239" i="5" s="1"/>
  <c r="E184" i="5"/>
  <c r="F184" i="5"/>
  <c r="C184" i="5"/>
  <c r="D184" i="5"/>
  <c r="C154" i="5"/>
  <c r="D154" i="5"/>
  <c r="E154" i="5"/>
  <c r="F154" i="5"/>
  <c r="E213" i="5"/>
  <c r="C213" i="5"/>
  <c r="E199" i="5"/>
  <c r="F199" i="5"/>
  <c r="C199" i="5"/>
  <c r="D199" i="5"/>
  <c r="E169" i="5"/>
  <c r="F169" i="5"/>
  <c r="C169" i="5"/>
  <c r="D169" i="5"/>
  <c r="E139" i="5"/>
  <c r="C139" i="5"/>
  <c r="E303" i="5"/>
  <c r="E302" i="5" s="1"/>
  <c r="F303" i="5"/>
  <c r="C303" i="5"/>
  <c r="D303" i="5"/>
  <c r="C297" i="5"/>
  <c r="C296" i="5" s="1"/>
  <c r="E297" i="5"/>
  <c r="E296" i="5" s="1"/>
  <c r="E107" i="5"/>
  <c r="C107" i="5"/>
  <c r="E294" i="5"/>
  <c r="E293" i="5" s="1"/>
  <c r="C294" i="5"/>
  <c r="C293" i="5" s="1"/>
  <c r="E250" i="5"/>
  <c r="C250" i="5"/>
  <c r="E252" i="5"/>
  <c r="C252" i="5"/>
  <c r="E291" i="5"/>
  <c r="E290" i="5" s="1"/>
  <c r="C291" i="5"/>
  <c r="C290" i="5" s="1"/>
  <c r="E286" i="5"/>
  <c r="C286" i="5"/>
  <c r="E288" i="5"/>
  <c r="F288" i="5"/>
  <c r="C288" i="5"/>
  <c r="D288" i="5"/>
  <c r="E281" i="5"/>
  <c r="C281" i="5"/>
  <c r="E283" i="5"/>
  <c r="F283" i="5"/>
  <c r="C283" i="5"/>
  <c r="D283" i="5"/>
  <c r="C276" i="5"/>
  <c r="D276" i="5"/>
  <c r="E276" i="5"/>
  <c r="E278" i="5"/>
  <c r="F278" i="5"/>
  <c r="C278" i="5"/>
  <c r="D278" i="5"/>
  <c r="C271" i="5"/>
  <c r="E271" i="5"/>
  <c r="E273" i="5"/>
  <c r="F273" i="5"/>
  <c r="C273" i="5"/>
  <c r="D273" i="5"/>
  <c r="C258" i="5"/>
  <c r="E258" i="5"/>
  <c r="E260" i="5"/>
  <c r="F260" i="5"/>
  <c r="C260" i="5"/>
  <c r="D260" i="5"/>
  <c r="D265" i="5"/>
  <c r="E265" i="5"/>
  <c r="F265" i="5"/>
  <c r="C265" i="5"/>
  <c r="C268" i="5"/>
  <c r="C267" i="5" s="1"/>
  <c r="E268" i="5"/>
  <c r="E267" i="5" s="1"/>
  <c r="E263" i="5"/>
  <c r="C263" i="5"/>
  <c r="E12" i="5"/>
  <c r="E11" i="5" s="1"/>
  <c r="C12" i="5"/>
  <c r="C11" i="5" s="1"/>
  <c r="D198" i="5" l="1"/>
  <c r="C198" i="5"/>
  <c r="E198" i="5"/>
  <c r="E212" i="5"/>
  <c r="D183" i="5"/>
  <c r="D168" i="5"/>
  <c r="D153" i="5"/>
  <c r="C212" i="5"/>
  <c r="C183" i="5"/>
  <c r="C226" i="5"/>
  <c r="D112" i="5"/>
  <c r="C168" i="5"/>
  <c r="D226" i="5"/>
  <c r="E183" i="5"/>
  <c r="E153" i="5"/>
  <c r="C153" i="5"/>
  <c r="E226" i="5"/>
  <c r="E168" i="5"/>
  <c r="E112" i="5"/>
  <c r="C112" i="5"/>
  <c r="C138" i="5"/>
  <c r="E138" i="5"/>
  <c r="C125" i="5"/>
  <c r="E125" i="5"/>
  <c r="C249" i="5"/>
  <c r="E249" i="5"/>
  <c r="E285" i="5"/>
  <c r="E280" i="5"/>
  <c r="C285" i="5"/>
  <c r="C280" i="5"/>
  <c r="E275" i="5"/>
  <c r="D275" i="5"/>
  <c r="E257" i="5"/>
  <c r="C275" i="5"/>
  <c r="E270" i="5"/>
  <c r="C270" i="5"/>
  <c r="C257" i="5"/>
  <c r="E262" i="5"/>
  <c r="C262" i="5"/>
  <c r="F139" i="5" l="1"/>
  <c r="D139" i="5"/>
  <c r="F107" i="5" l="1"/>
  <c r="D107" i="5"/>
  <c r="F297" i="5" l="1"/>
  <c r="D297" i="5"/>
  <c r="F247" i="5" l="1"/>
  <c r="F246" i="5" s="1"/>
  <c r="F213" i="5" l="1"/>
  <c r="D213" i="5"/>
  <c r="D212" i="5" s="1"/>
  <c r="S28" i="8" l="1"/>
  <c r="X28" i="8"/>
  <c r="Y11" i="8"/>
  <c r="Y12" i="8"/>
  <c r="Y13" i="8"/>
  <c r="Y14" i="8"/>
  <c r="Y15" i="8"/>
  <c r="Y16" i="8"/>
  <c r="Y17" i="8"/>
  <c r="Y18" i="8"/>
  <c r="Y19" i="8"/>
  <c r="Y20" i="8"/>
  <c r="Y21" i="8"/>
  <c r="Y22" i="8"/>
  <c r="Y23" i="8"/>
  <c r="Y24" i="8"/>
  <c r="Y25" i="8"/>
  <c r="Y26" i="8"/>
  <c r="Y27" i="8"/>
  <c r="Y10" i="8"/>
  <c r="F20" i="7" l="1"/>
  <c r="E22" i="1" l="1"/>
  <c r="D22" i="1"/>
  <c r="F131" i="5" l="1"/>
  <c r="F106" i="5" l="1"/>
  <c r="D106" i="5"/>
  <c r="F215" i="5" l="1"/>
  <c r="F240" i="5" l="1"/>
  <c r="D240" i="5"/>
  <c r="E112" i="1" l="1"/>
  <c r="D112" i="1"/>
  <c r="E46" i="1" l="1"/>
  <c r="D46" i="1"/>
  <c r="L32" i="3" l="1"/>
  <c r="N32" i="3"/>
  <c r="N21" i="3"/>
  <c r="N22" i="3"/>
  <c r="N23" i="3"/>
  <c r="N24" i="3"/>
  <c r="N25" i="3"/>
  <c r="N26" i="3"/>
  <c r="N27" i="3"/>
  <c r="N28" i="3"/>
  <c r="N29" i="3"/>
  <c r="N30" i="3"/>
  <c r="N31" i="3"/>
  <c r="N33" i="3"/>
  <c r="L21" i="3"/>
  <c r="L22" i="3"/>
  <c r="L23" i="3"/>
  <c r="L24" i="3"/>
  <c r="L25" i="3"/>
  <c r="L26" i="3"/>
  <c r="L27" i="3"/>
  <c r="L28" i="3"/>
  <c r="L29" i="3"/>
  <c r="L30" i="3"/>
  <c r="L31" i="3"/>
  <c r="L33" i="3"/>
  <c r="N13" i="3" l="1"/>
  <c r="L13" i="3"/>
  <c r="F234" i="5" l="1"/>
  <c r="F227" i="5"/>
  <c r="F163" i="5"/>
  <c r="F94" i="5"/>
  <c r="F81" i="5"/>
  <c r="F69" i="5"/>
  <c r="F49" i="5"/>
  <c r="F22" i="5"/>
  <c r="F15" i="5"/>
  <c r="D15" i="5"/>
  <c r="D14" i="5" s="1"/>
  <c r="F309" i="5" l="1"/>
  <c r="F308" i="5" s="1"/>
  <c r="V28" i="8" l="1"/>
  <c r="F221" i="5"/>
  <c r="F193" i="5"/>
  <c r="F207" i="5"/>
  <c r="F191" i="5"/>
  <c r="F186" i="5"/>
  <c r="F156" i="5"/>
  <c r="F178" i="5"/>
  <c r="F171" i="5"/>
  <c r="F148" i="5"/>
  <c r="F141" i="5"/>
  <c r="D141" i="5"/>
  <c r="D138" i="5" s="1"/>
  <c r="F133" i="5"/>
  <c r="F126" i="5"/>
  <c r="D126" i="5"/>
  <c r="F120" i="5"/>
  <c r="F113" i="5"/>
  <c r="C28" i="8" l="1"/>
  <c r="Y28" i="8" l="1"/>
  <c r="T12" i="3" l="1"/>
  <c r="T14" i="3"/>
  <c r="T15" i="3"/>
  <c r="T16" i="3"/>
  <c r="T17" i="3"/>
  <c r="T18" i="3"/>
  <c r="T19" i="3"/>
  <c r="T20" i="3"/>
  <c r="T21" i="3"/>
  <c r="T22" i="3"/>
  <c r="T23" i="3"/>
  <c r="R12" i="3"/>
  <c r="R14" i="3"/>
  <c r="R15" i="3"/>
  <c r="R16" i="3"/>
  <c r="R17" i="3"/>
  <c r="R18" i="3"/>
  <c r="R19" i="3"/>
  <c r="R20" i="3"/>
  <c r="R21" i="3"/>
  <c r="R22" i="3"/>
  <c r="R23" i="3"/>
  <c r="R29" i="3"/>
  <c r="R34" i="3"/>
  <c r="T29" i="3"/>
  <c r="T33" i="3"/>
  <c r="N20" i="3"/>
  <c r="L20" i="3"/>
  <c r="H20" i="3"/>
  <c r="F20" i="3"/>
  <c r="S36" i="3" l="1"/>
  <c r="Q36" i="3"/>
  <c r="P36" i="3"/>
  <c r="O36" i="3"/>
  <c r="T35" i="3"/>
  <c r="R35" i="3"/>
  <c r="T34" i="3"/>
  <c r="T28" i="3"/>
  <c r="R28" i="3"/>
  <c r="T27" i="3"/>
  <c r="R27" i="3"/>
  <c r="T26" i="3"/>
  <c r="R26" i="3"/>
  <c r="T24" i="3"/>
  <c r="R24" i="3"/>
  <c r="T36" i="3" l="1"/>
  <c r="R36" i="3"/>
  <c r="F250" i="5" l="1"/>
  <c r="D250" i="5"/>
  <c r="E100" i="1" l="1"/>
  <c r="E95" i="1" s="1"/>
  <c r="D100" i="1"/>
  <c r="D95" i="1" s="1"/>
  <c r="E92" i="1"/>
  <c r="D92" i="1"/>
  <c r="D86" i="1" l="1"/>
  <c r="E86" i="1"/>
  <c r="E81" i="1"/>
  <c r="D81" i="1"/>
  <c r="E55" i="1"/>
  <c r="D55" i="1"/>
  <c r="E49" i="1" l="1"/>
  <c r="D49" i="1"/>
  <c r="D28" i="8" l="1"/>
  <c r="E28" i="8"/>
  <c r="F28" i="8"/>
  <c r="G28" i="8"/>
  <c r="H28" i="8"/>
  <c r="I28" i="8"/>
  <c r="J28" i="8"/>
  <c r="K28" i="8"/>
  <c r="L28" i="8"/>
  <c r="M28" i="8"/>
  <c r="N28" i="8"/>
  <c r="O28" i="8"/>
  <c r="P28" i="8"/>
  <c r="Q28" i="8"/>
  <c r="R28" i="8"/>
  <c r="T28" i="8"/>
  <c r="U28" i="8"/>
  <c r="W28" i="8"/>
  <c r="F25" i="3" l="1"/>
  <c r="L15" i="3"/>
  <c r="F219" i="5" l="1"/>
  <c r="H25" i="3" l="1"/>
  <c r="H30" i="3"/>
  <c r="F30" i="3"/>
  <c r="F306" i="5" l="1"/>
  <c r="F305" i="5" s="1"/>
  <c r="D302" i="5" l="1"/>
  <c r="F201" i="5" l="1"/>
  <c r="D20" i="7" l="1"/>
  <c r="L14" i="3" l="1"/>
  <c r="L16" i="3"/>
  <c r="L17" i="3"/>
  <c r="L18" i="3"/>
  <c r="L19" i="3"/>
  <c r="L12" i="3"/>
  <c r="F22" i="3"/>
  <c r="F23" i="3"/>
  <c r="F24" i="3"/>
  <c r="F26" i="3"/>
  <c r="F27" i="3"/>
  <c r="F28" i="3"/>
  <c r="F29" i="3"/>
  <c r="F31" i="3"/>
  <c r="F33" i="3"/>
  <c r="F34" i="3"/>
  <c r="F35" i="3"/>
  <c r="F21" i="3"/>
  <c r="H22" i="3"/>
  <c r="H21" i="3"/>
  <c r="H14" i="3"/>
  <c r="H15" i="3"/>
  <c r="H16" i="3"/>
  <c r="H17" i="3"/>
  <c r="H18" i="3"/>
  <c r="H19" i="3"/>
  <c r="H23" i="3"/>
  <c r="H24" i="3"/>
  <c r="H26" i="3"/>
  <c r="H27" i="3"/>
  <c r="H28" i="3"/>
  <c r="H29" i="3"/>
  <c r="H31" i="3"/>
  <c r="H33" i="3"/>
  <c r="H34" i="3"/>
  <c r="H35" i="3"/>
  <c r="H12" i="3"/>
  <c r="N12" i="3"/>
  <c r="N14" i="3"/>
  <c r="N15" i="3"/>
  <c r="N16" i="3"/>
  <c r="N17" i="3"/>
  <c r="N18" i="3"/>
  <c r="N19" i="3"/>
  <c r="N34" i="3"/>
  <c r="F232" i="5" l="1"/>
  <c r="F176" i="5"/>
  <c r="F161" i="5"/>
  <c r="F146" i="5" l="1"/>
  <c r="F118" i="5"/>
  <c r="F255" i="5" l="1"/>
  <c r="F254" i="5" s="1"/>
  <c r="D255" i="5"/>
  <c r="D254" i="5" s="1"/>
  <c r="N35" i="3" l="1"/>
  <c r="H36" i="3" l="1"/>
  <c r="N36" i="3"/>
  <c r="E21" i="1" l="1"/>
  <c r="E20" i="1" s="1"/>
  <c r="D21" i="1"/>
  <c r="D20" i="1" s="1"/>
  <c r="F244" i="5" l="1"/>
  <c r="F243" i="5" s="1"/>
  <c r="L34" i="3" l="1"/>
  <c r="L35" i="3"/>
  <c r="K36" i="3"/>
  <c r="E36" i="3"/>
  <c r="F14" i="3"/>
  <c r="F15" i="3"/>
  <c r="F16" i="3"/>
  <c r="F17" i="3"/>
  <c r="F18" i="3"/>
  <c r="F19" i="3"/>
  <c r="F12" i="3"/>
  <c r="F36" i="3" l="1"/>
  <c r="D36" i="3"/>
  <c r="G36" i="3"/>
  <c r="I36" i="3"/>
  <c r="J36" i="3"/>
  <c r="M36" i="3"/>
  <c r="C36" i="3"/>
  <c r="L36" i="3" l="1"/>
  <c r="F271" i="5" l="1"/>
  <c r="F270" i="5" s="1"/>
  <c r="D271" i="5"/>
  <c r="D270" i="5" s="1"/>
  <c r="F302" i="5" l="1"/>
  <c r="F296" i="5"/>
  <c r="F294" i="5"/>
  <c r="F293" i="5" s="1"/>
  <c r="F291" i="5"/>
  <c r="F290" i="5" s="1"/>
  <c r="F286" i="5"/>
  <c r="F285" i="5" s="1"/>
  <c r="F281" i="5"/>
  <c r="F280" i="5" s="1"/>
  <c r="F276" i="5"/>
  <c r="F275" i="5" s="1"/>
  <c r="F268" i="5"/>
  <c r="F267" i="5" s="1"/>
  <c r="F263" i="5"/>
  <c r="F262" i="5" s="1"/>
  <c r="F258" i="5"/>
  <c r="F257" i="5" s="1"/>
  <c r="F252" i="5"/>
  <c r="F249" i="5" s="1"/>
  <c r="F239" i="5"/>
  <c r="F230" i="5"/>
  <c r="F226" i="5" s="1"/>
  <c r="F217" i="5"/>
  <c r="F203" i="5"/>
  <c r="F198" i="5" s="1"/>
  <c r="F189" i="5"/>
  <c r="F183" i="5" s="1"/>
  <c r="F174" i="5"/>
  <c r="F159" i="5"/>
  <c r="F153" i="5" s="1"/>
  <c r="F144" i="5"/>
  <c r="F138" i="5" s="1"/>
  <c r="F129" i="5"/>
  <c r="F125" i="5" s="1"/>
  <c r="F116" i="5"/>
  <c r="F112" i="5" s="1"/>
  <c r="E15" i="5"/>
  <c r="E14" i="5" s="1"/>
  <c r="F12" i="5"/>
  <c r="F11" i="5" s="1"/>
  <c r="F168" i="5" l="1"/>
  <c r="E106" i="5"/>
  <c r="E311" i="5" s="1"/>
  <c r="F212" i="5"/>
  <c r="F14" i="5"/>
  <c r="E106" i="1"/>
  <c r="E105" i="1" s="1"/>
  <c r="D106" i="1"/>
  <c r="D105" i="1" s="1"/>
  <c r="F311" i="5" l="1"/>
  <c r="E10" i="1"/>
  <c r="E12" i="1"/>
  <c r="E16" i="1"/>
  <c r="E80" i="1"/>
  <c r="E79" i="1" s="1"/>
  <c r="E111" i="1"/>
  <c r="E110" i="1" s="1"/>
  <c r="E85" i="1" l="1"/>
  <c r="E19" i="1"/>
  <c r="E18" i="1" s="1"/>
  <c r="E9" i="1"/>
  <c r="D12" i="5"/>
  <c r="D11" i="5" s="1"/>
  <c r="D111" i="1"/>
  <c r="D110" i="1" s="1"/>
  <c r="D296" i="5"/>
  <c r="D294" i="5"/>
  <c r="D293" i="5" s="1"/>
  <c r="D291" i="5"/>
  <c r="D290" i="5" s="1"/>
  <c r="D286" i="5"/>
  <c r="D285" i="5" s="1"/>
  <c r="D281" i="5"/>
  <c r="D280" i="5" s="1"/>
  <c r="D268" i="5"/>
  <c r="D267" i="5" s="1"/>
  <c r="D263" i="5"/>
  <c r="D262" i="5" s="1"/>
  <c r="D258" i="5"/>
  <c r="D257" i="5" s="1"/>
  <c r="D252" i="5"/>
  <c r="D249" i="5" s="1"/>
  <c r="D239" i="5"/>
  <c r="D125" i="5"/>
  <c r="C15" i="5"/>
  <c r="C14" i="5" s="1"/>
  <c r="D80" i="1"/>
  <c r="D79" i="1" s="1"/>
  <c r="D16" i="1"/>
  <c r="D12" i="1"/>
  <c r="D10" i="1"/>
  <c r="C302" i="5"/>
  <c r="D311" i="5" l="1"/>
  <c r="E109" i="1"/>
  <c r="E117" i="1" s="1"/>
  <c r="D85" i="1"/>
  <c r="C106" i="5"/>
  <c r="C311" i="5" s="1"/>
  <c r="D19" i="1"/>
  <c r="D18" i="1" s="1"/>
  <c r="D9" i="1"/>
  <c r="D109" i="1" l="1"/>
  <c r="D1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Autorius</author>
  </authors>
  <commentList>
    <comment ref="B89" authorId="0" shapeId="0" xr:uid="{A6490321-33F8-4FB7-9FCC-705392BD9F5A}">
      <text>
        <r>
          <rPr>
            <b/>
            <sz val="9"/>
            <color indexed="81"/>
            <rFont val="Tahoma"/>
            <family val="2"/>
          </rPr>
          <t>Autorius:</t>
        </r>
        <r>
          <rPr>
            <sz val="9"/>
            <color indexed="81"/>
            <rFont val="Tahoma"/>
            <family val="2"/>
          </rPr>
          <t xml:space="preserve">
Su 9999,44 Eur iš APVA, kurie nebuvo įtraukti į biudžetą.</t>
        </r>
      </text>
    </comment>
    <comment ref="B99" authorId="0" shapeId="0" xr:uid="{8C3A66F3-40CE-44D0-89E4-F0D66F485819}">
      <text>
        <r>
          <rPr>
            <b/>
            <sz val="9"/>
            <color indexed="81"/>
            <rFont val="Tahoma"/>
            <family val="2"/>
          </rPr>
          <t>Autorius:</t>
        </r>
        <r>
          <rPr>
            <sz val="9"/>
            <color indexed="81"/>
            <rFont val="Tahoma"/>
            <family val="2"/>
          </rPr>
          <t xml:space="preserve">
Su 39733,32 Eur iš APVA, kurie nebuvo įtraukti į biudžetą.</t>
        </r>
      </text>
    </comment>
    <comment ref="F311" authorId="0" shapeId="0" xr:uid="{0836B113-C607-47D9-BE33-553600C3DAE3}">
      <text>
        <r>
          <rPr>
            <b/>
            <sz val="9"/>
            <color indexed="81"/>
            <rFont val="Tahoma"/>
            <family val="2"/>
          </rPr>
          <t>Autorius:</t>
        </r>
        <r>
          <rPr>
            <sz val="9"/>
            <color indexed="81"/>
            <rFont val="Tahoma"/>
            <charset val="1"/>
          </rPr>
          <t xml:space="preserve">
Skiriasi 1,4 t. Eur, nes panaudota iš ES likučio</t>
        </r>
      </text>
    </comment>
  </commentList>
</comments>
</file>

<file path=xl/sharedStrings.xml><?xml version="1.0" encoding="utf-8"?>
<sst xmlns="http://schemas.openxmlformats.org/spreadsheetml/2006/main" count="968" uniqueCount="656">
  <si>
    <t>Klasifikacijos kodas</t>
  </si>
  <si>
    <t>Pavadinimas</t>
  </si>
  <si>
    <t>Eil. nr.</t>
  </si>
  <si>
    <t>1.1.</t>
  </si>
  <si>
    <t>1.1.1.</t>
  </si>
  <si>
    <t>1.1.1.1.1.</t>
  </si>
  <si>
    <t>1.1.3.</t>
  </si>
  <si>
    <t>1.1.3.1.</t>
  </si>
  <si>
    <t>Žemės mokestis</t>
  </si>
  <si>
    <t>1.1.3.2.</t>
  </si>
  <si>
    <t xml:space="preserve">Paveldimo turto mokestis </t>
  </si>
  <si>
    <t>1.1.3.3.</t>
  </si>
  <si>
    <t>Nekilnojamojo turto mokestis</t>
  </si>
  <si>
    <t>1.1.4.</t>
  </si>
  <si>
    <t>1.1.4.7.1.1.</t>
  </si>
  <si>
    <t>Mokesčiai už aplinkos teršimą</t>
  </si>
  <si>
    <t>1.3.</t>
  </si>
  <si>
    <t>1.3.4.</t>
  </si>
  <si>
    <t>1.3.4.1.</t>
  </si>
  <si>
    <t>1.3.4.1.1.1.</t>
  </si>
  <si>
    <t>dalyvauti rengiant ir vykdant mobilizaciją</t>
  </si>
  <si>
    <t>socialinėms išmokoms ir kompensacijoms skaičiuoti ir mokėti</t>
  </si>
  <si>
    <t>socialinei paramai mokiniams</t>
  </si>
  <si>
    <t xml:space="preserve">socialinėms paslaugoms </t>
  </si>
  <si>
    <t>jaunimo teisių apsaugai</t>
  </si>
  <si>
    <t>civilinės būklės aktams registruoti</t>
  </si>
  <si>
    <t>valstybės garantuojamai pirminei teisinei pagalbai teikti</t>
  </si>
  <si>
    <t>gyventojų registrui tvarkyti ir duomenims valstybės registrams teikti</t>
  </si>
  <si>
    <t>civilinei saugai</t>
  </si>
  <si>
    <t>priešgaisrinei saugai</t>
  </si>
  <si>
    <t>gyvenamosios  vietos deklaravimo duomenų ir gyvenamosios vietos neturinčių asmenų apskaitos duomenims tvarkyti</t>
  </si>
  <si>
    <t>žemės ūkio funkcijoms atlikti</t>
  </si>
  <si>
    <t>melioracijai</t>
  </si>
  <si>
    <t>savivaldybėms priskirtiems archyviniams dokumentams tvarkyti</t>
  </si>
  <si>
    <t>duomenims suteiktos valstybės pagalbos registrui teikti</t>
  </si>
  <si>
    <t xml:space="preserve">valstybinės kalbos vartojimo ir taisyklingumo kontrolei pagal teisės aktus savivaldybėms perduotoms įstaigoms išlaikyti </t>
  </si>
  <si>
    <t>Mokinio krepšeliui finansuoti</t>
  </si>
  <si>
    <t>1.3.4.2.</t>
  </si>
  <si>
    <t>1.3.4.2.1.1.</t>
  </si>
  <si>
    <t>1.4.</t>
  </si>
  <si>
    <t>1.4.1.</t>
  </si>
  <si>
    <t>1.4.1.1.</t>
  </si>
  <si>
    <t>Palūkanos</t>
  </si>
  <si>
    <t>1.4.1.4.</t>
  </si>
  <si>
    <t>1.4.1.4.1.</t>
  </si>
  <si>
    <t>Mokestis už medžiojamųjų gyvūnų išteklius</t>
  </si>
  <si>
    <t>Kiti mokesčiai už valstybinius gamtos išteklius</t>
  </si>
  <si>
    <t>1.4.2.</t>
  </si>
  <si>
    <t>1.4.2.1.2.1.</t>
  </si>
  <si>
    <t>1.4.3.</t>
  </si>
  <si>
    <t>Kitos neišvardytos pajamos</t>
  </si>
  <si>
    <t>4.1.</t>
  </si>
  <si>
    <t>4.1.1.</t>
  </si>
  <si>
    <t>4.1.1.1.</t>
  </si>
  <si>
    <t>Įplaukos iš finansinio turto ir įsipareigojimų</t>
  </si>
  <si>
    <t>4.3.</t>
  </si>
  <si>
    <t>Finansinių įsipareigojimų prisiėmimo (skolinimosi) pajamos</t>
  </si>
  <si>
    <t>4.3.1.4.1.</t>
  </si>
  <si>
    <t>Paskolos (gautos)</t>
  </si>
  <si>
    <t>4.3.1.4.1.2.</t>
  </si>
  <si>
    <t>Ilgalaikės</t>
  </si>
  <si>
    <t>Iš viso</t>
  </si>
  <si>
    <t>_________________</t>
  </si>
  <si>
    <t xml:space="preserve">                                            Skuodo rajono savivaldybės tarybos</t>
  </si>
  <si>
    <t xml:space="preserve">             PATVIRTINTA</t>
  </si>
  <si>
    <t>Asignavimų valdytojo pavadinimas</t>
  </si>
  <si>
    <t>Aleksandrijos seniūnija</t>
  </si>
  <si>
    <t>Barstyčių seniūnija</t>
  </si>
  <si>
    <t>Ylakių seniūnija</t>
  </si>
  <si>
    <t>Lenkimų seniūnija</t>
  </si>
  <si>
    <t>Mosėdžio seniūnija</t>
  </si>
  <si>
    <t>Notėnų seniūnija</t>
  </si>
  <si>
    <t>Skuodo seniūnija</t>
  </si>
  <si>
    <t>Skuodo miesto seniūnija</t>
  </si>
  <si>
    <t>Šačių seniūnija</t>
  </si>
  <si>
    <t>Savivaldybės administracija</t>
  </si>
  <si>
    <t>Skuodo Bartuvos progimnazija</t>
  </si>
  <si>
    <t>Skuodo Pranciškaus Žadeikio gimnazija</t>
  </si>
  <si>
    <t>Skuodo meno mokykla</t>
  </si>
  <si>
    <t>Skuodo rajono savivaldybės kūno kultūros ir sporto centras</t>
  </si>
  <si>
    <t>Skuodo muziejus</t>
  </si>
  <si>
    <t>Skuodo socialinių paslaugų šeimai centras</t>
  </si>
  <si>
    <t>PATVIRTINTA</t>
  </si>
  <si>
    <t>Skuodo rajono savivaldybės tarybos</t>
  </si>
  <si>
    <t>Eil. Nr.</t>
  </si>
  <si>
    <t xml:space="preserve"> Asignavimų valdytojo ir programos pavadinimas</t>
  </si>
  <si>
    <t>1.</t>
  </si>
  <si>
    <t xml:space="preserve">Savivaldybės kontrolės ir audito tarnyba </t>
  </si>
  <si>
    <t>Savivaldybės valdymo ir pagrindinių funkcijų vykdymo programa Nr. 4</t>
  </si>
  <si>
    <t>2.</t>
  </si>
  <si>
    <t>2.1.</t>
  </si>
  <si>
    <t>Ugdymo kokybės ir mokymosi aplinkos užtikrinimo programa Nr. 1</t>
  </si>
  <si>
    <t>2.1.1.</t>
  </si>
  <si>
    <t>2.1.2.</t>
  </si>
  <si>
    <t>2.2.</t>
  </si>
  <si>
    <t>Socialinės paramos ir sveikatos apsaugos paslaugų kokybės ir prieinamumo gerinimo programa Nr. 2</t>
  </si>
  <si>
    <t>2.2.5.</t>
  </si>
  <si>
    <t>2.2.6.</t>
  </si>
  <si>
    <t>2.2.7.</t>
  </si>
  <si>
    <t>Būsto šildymo išlaidų, karšto, šalto vandens ir nuotekų išlaidų kompensavimas</t>
  </si>
  <si>
    <t>2.2.8.</t>
  </si>
  <si>
    <t>Laidojimo pašalpos mokėjimas</t>
  </si>
  <si>
    <t>2.2.9.</t>
  </si>
  <si>
    <t>Socialinė parama mokinio reikmenims įsigyti</t>
  </si>
  <si>
    <t>2.2.10.</t>
  </si>
  <si>
    <t>Įsigytų maisto produktų išlaidų apmokėjimas</t>
  </si>
  <si>
    <t>2.2.11.</t>
  </si>
  <si>
    <t>Būsto ir aplinkos pritaikymo neįgaliesiems kompensavimas</t>
  </si>
  <si>
    <t>2.2.12.</t>
  </si>
  <si>
    <t>Socialinių globos paslaugų iš globos įstaigų pirkimas</t>
  </si>
  <si>
    <t>2.2.14.</t>
  </si>
  <si>
    <t>Asmenų su sunkia negalia socialinės globos organizavimas</t>
  </si>
  <si>
    <t>Socialinės reabilitacijos paslaugų neįgaliesiems bendruomenėje projektams įgyvendinti</t>
  </si>
  <si>
    <t>2.2.16.</t>
  </si>
  <si>
    <t>2.2.18.</t>
  </si>
  <si>
    <t>Dotacija UAB „Skuodo vandenys“ higienos ir sveikatingumo centro veiklos nuostoliams padengti</t>
  </si>
  <si>
    <t>2.2.20.</t>
  </si>
  <si>
    <t xml:space="preserve">Mirusių asmenų pervežimas medicininės patologinės anatomijos tyrimams atlikti </t>
  </si>
  <si>
    <t>2.2.21.</t>
  </si>
  <si>
    <t>Visuomenės sveikatos priežiūros funkcijų vykdymas</t>
  </si>
  <si>
    <t>2.3.</t>
  </si>
  <si>
    <t>Kultūros ir turizmo, sporto, jaunimo ir bendruomenių veiklos aktyvinimo programa Nr. 3</t>
  </si>
  <si>
    <t>2.3.1.</t>
  </si>
  <si>
    <t>Kultūros centrų veiklos organizavimas</t>
  </si>
  <si>
    <t>2.3.2.</t>
  </si>
  <si>
    <t>2.3.6.</t>
  </si>
  <si>
    <t>Kultūros paveldo objektų tvarkymas</t>
  </si>
  <si>
    <t>2.3.8.</t>
  </si>
  <si>
    <t>2.4.</t>
  </si>
  <si>
    <t>2.4.1.</t>
  </si>
  <si>
    <t>Savivaldybės administracijos veiklos užtikrinimas</t>
  </si>
  <si>
    <t>2.4.2.</t>
  </si>
  <si>
    <t>Savivaldybės tarybos veiklos užtikrinimas</t>
  </si>
  <si>
    <t>2.4.3.</t>
  </si>
  <si>
    <t>Mero fondas</t>
  </si>
  <si>
    <t>Civilinės būklės aktų registravimas</t>
  </si>
  <si>
    <t>2.4.6.</t>
  </si>
  <si>
    <t>Dalyvavimas asociacijų veiklose</t>
  </si>
  <si>
    <t>2.4.8.</t>
  </si>
  <si>
    <t>Valstybinių (valstybės perduotų savivaldybėms) funkcijų vykdymas</t>
  </si>
  <si>
    <t>2.4.9.</t>
  </si>
  <si>
    <t>Žemės sklypų formavimas ir kadastriniai matavimai</t>
  </si>
  <si>
    <t xml:space="preserve">Turto inventorizacija </t>
  </si>
  <si>
    <t>ES struktūrinių fondų ir kitų finansavimo šaltinių projektų vykdymas</t>
  </si>
  <si>
    <t>2.5.</t>
  </si>
  <si>
    <t>Tvarios aplinkos apsaugos, verslo ir žemės ūkio plėtros programa Nr. 5</t>
  </si>
  <si>
    <t>2.5.1.</t>
  </si>
  <si>
    <t>Žemės ūkio technikos registravimas</t>
  </si>
  <si>
    <t>2.5.4.</t>
  </si>
  <si>
    <t>Melioracijos darbų finansavimas</t>
  </si>
  <si>
    <t>2.5.5.</t>
  </si>
  <si>
    <t>Komunalinių atliekų surinkimo iš atliekų turėtojų ir atliekų tvarkymo veiklos užtikrinimas</t>
  </si>
  <si>
    <t>2.6.</t>
  </si>
  <si>
    <t>Infrastruktūros ir investicijų plėtros programa Nr. 6</t>
  </si>
  <si>
    <t>Lengvatinio keleivių vežimo kompensavimas</t>
  </si>
  <si>
    <t>2.6.2.</t>
  </si>
  <si>
    <t>Nuostolių, susidariusių dėl būtinų keleivinio transporto paslaugų teikimo visuomenei, kompensavimas</t>
  </si>
  <si>
    <t>2.6.3.</t>
  </si>
  <si>
    <t>3.</t>
  </si>
  <si>
    <t>3.1.</t>
  </si>
  <si>
    <t>3.1.1.</t>
  </si>
  <si>
    <t>Darbo rinkos politikos rengimas ir įgyvendinimas</t>
  </si>
  <si>
    <t>Paskolos, palūkanų, kitų skolinių ir neskolinių įsipareigojimų vykdymas</t>
  </si>
  <si>
    <t>Savivaldybės aplinkos apsaugos rėmimo specialiosios programos įgyvendinimas</t>
  </si>
  <si>
    <t>4.</t>
  </si>
  <si>
    <t>Seniūnijų patalpose esančių bibliotekų išlaikymas</t>
  </si>
  <si>
    <t>4.2.</t>
  </si>
  <si>
    <t>4.2.1.</t>
  </si>
  <si>
    <t>Seniūnijų veiklos užtikrinimas</t>
  </si>
  <si>
    <t>4.3.1.</t>
  </si>
  <si>
    <t>Gatvių apšvietimo užtikrinimas seniūnijose</t>
  </si>
  <si>
    <t>Komunalinio ūkio plėtra seniūnijose</t>
  </si>
  <si>
    <t>5.</t>
  </si>
  <si>
    <t>5.2.</t>
  </si>
  <si>
    <t>5.2.1.</t>
  </si>
  <si>
    <t>5.3.</t>
  </si>
  <si>
    <t>5.3.1.</t>
  </si>
  <si>
    <t>6.</t>
  </si>
  <si>
    <t>6.1.</t>
  </si>
  <si>
    <t>6.1.1.</t>
  </si>
  <si>
    <t>6.2.</t>
  </si>
  <si>
    <t>6.2.1.</t>
  </si>
  <si>
    <t>6.3.</t>
  </si>
  <si>
    <t>6.3.1.</t>
  </si>
  <si>
    <t>7.</t>
  </si>
  <si>
    <t>7.2.</t>
  </si>
  <si>
    <t>7.2.1.</t>
  </si>
  <si>
    <t>7.3.</t>
  </si>
  <si>
    <t>7.3.1.</t>
  </si>
  <si>
    <t>8.</t>
  </si>
  <si>
    <t>8.1.</t>
  </si>
  <si>
    <t>8.1.1.</t>
  </si>
  <si>
    <t>8.2.</t>
  </si>
  <si>
    <t>8.2.1.</t>
  </si>
  <si>
    <t>8.3.</t>
  </si>
  <si>
    <t>8.3.1.</t>
  </si>
  <si>
    <t>9.</t>
  </si>
  <si>
    <t>9.1.</t>
  </si>
  <si>
    <t>9.1.1.</t>
  </si>
  <si>
    <t>9.2.</t>
  </si>
  <si>
    <t>9.2.1.</t>
  </si>
  <si>
    <t>9.3.</t>
  </si>
  <si>
    <t>9.3.1.</t>
  </si>
  <si>
    <t>10.</t>
  </si>
  <si>
    <t>10.1.</t>
  </si>
  <si>
    <t>10.1.1.</t>
  </si>
  <si>
    <t>10.2.</t>
  </si>
  <si>
    <t>10.3.</t>
  </si>
  <si>
    <t>10.3.1.</t>
  </si>
  <si>
    <t>11.</t>
  </si>
  <si>
    <t>11.1.</t>
  </si>
  <si>
    <t>11.2.</t>
  </si>
  <si>
    <t>11.2.1.</t>
  </si>
  <si>
    <t>11.3.</t>
  </si>
  <si>
    <t>11.3.1.</t>
  </si>
  <si>
    <t>12.</t>
  </si>
  <si>
    <t>12.2.</t>
  </si>
  <si>
    <t>12.2.1.</t>
  </si>
  <si>
    <t>12.3.</t>
  </si>
  <si>
    <t>12.3.1.</t>
  </si>
  <si>
    <t>13.</t>
  </si>
  <si>
    <t>Skuodo rajono viešosios bibliotekos veiklos organizavimo užtikrinimas</t>
  </si>
  <si>
    <t>14.</t>
  </si>
  <si>
    <t>14.1.</t>
  </si>
  <si>
    <t>14.1.1.</t>
  </si>
  <si>
    <t>Skuodo muziejaus veiklos organizavimo užtikrinimas</t>
  </si>
  <si>
    <t>15.</t>
  </si>
  <si>
    <t>Skuodo rajono savivaldybės kūno kultūros ir sporto centro veiklos organizavimo užtikrinimas</t>
  </si>
  <si>
    <t>16.</t>
  </si>
  <si>
    <t>17.</t>
  </si>
  <si>
    <t>17.1.</t>
  </si>
  <si>
    <t>17.1.1.</t>
  </si>
  <si>
    <t>18.</t>
  </si>
  <si>
    <t>18.1.</t>
  </si>
  <si>
    <t>18.1.1.</t>
  </si>
  <si>
    <t>19.</t>
  </si>
  <si>
    <t>19.1.</t>
  </si>
  <si>
    <t>19.1.1.</t>
  </si>
  <si>
    <t>20.</t>
  </si>
  <si>
    <t>21.</t>
  </si>
  <si>
    <t>21.1.</t>
  </si>
  <si>
    <t>21.1.1.</t>
  </si>
  <si>
    <t>22.</t>
  </si>
  <si>
    <t>23.</t>
  </si>
  <si>
    <t>24.</t>
  </si>
  <si>
    <t>24.1.</t>
  </si>
  <si>
    <t>24.1.1.</t>
  </si>
  <si>
    <t>25.</t>
  </si>
  <si>
    <t>25.1.</t>
  </si>
  <si>
    <t>25.1.1.</t>
  </si>
  <si>
    <t>26.</t>
  </si>
  <si>
    <t>26.1.</t>
  </si>
  <si>
    <t>26.1.1.</t>
  </si>
  <si>
    <t>27.</t>
  </si>
  <si>
    <t>27.1.</t>
  </si>
  <si>
    <t>27.1.1.</t>
  </si>
  <si>
    <t>28.</t>
  </si>
  <si>
    <t>28.1.</t>
  </si>
  <si>
    <t>28.1.1.</t>
  </si>
  <si>
    <t>29.</t>
  </si>
  <si>
    <t>29.1.</t>
  </si>
  <si>
    <t>29.1.1.</t>
  </si>
  <si>
    <t>Skuodo meno mokyklos veiklos organizavimo užtikrinimas</t>
  </si>
  <si>
    <t>Pedagoginės psichologinės tarnybos veiklos organizavimo užtikrinimas</t>
  </si>
  <si>
    <t>Skuodo socialinės paramos šeimai centro veiklos organizavimo užtikrinimas</t>
  </si>
  <si>
    <t>Barstyčių vaikų globos namų veiklos užtikrinimas</t>
  </si>
  <si>
    <t>______________________</t>
  </si>
  <si>
    <t>Turizmo programos įgyvendinimas</t>
  </si>
  <si>
    <t>___________________</t>
  </si>
  <si>
    <t>Kontrolės ir audito tarnybos veiklos užtikrinimas</t>
  </si>
  <si>
    <t>Duomenims suteiktos valstybės pagalbos registrui teikti</t>
  </si>
  <si>
    <t>Dalyvauti rengiant ir vykdant mobilizaciją</t>
  </si>
  <si>
    <t xml:space="preserve">Valstybinės kalbos vartojimo ir taisyklingumo kontrolei pagal teisės aktus savivaldybėms perduotoms įstaigoms išlaikyti </t>
  </si>
  <si>
    <t>Socialinėms išmokoms ir kompensacijoms skaičiuoti ir mokėti</t>
  </si>
  <si>
    <t>Socialinei paramai mokiniams</t>
  </si>
  <si>
    <t xml:space="preserve">Socialinėms paslaugoms </t>
  </si>
  <si>
    <t>Jaunimo teisių apsaugai</t>
  </si>
  <si>
    <t>Civilinės būklės aktams registruoti</t>
  </si>
  <si>
    <t>Valstybės garantuojamai pirminei teisinei pagalbai teikti</t>
  </si>
  <si>
    <t>Gyventojų registrui tvarkyti ir duomenims valstybės registrams teikti</t>
  </si>
  <si>
    <t>Civilinei saugai</t>
  </si>
  <si>
    <t>Priešgaisrinei saugai</t>
  </si>
  <si>
    <t>Gyvenamosios  vietos deklaravimo duomenų ir gyvenamosios vietos neturinčių asmenų apskaitos duomenims tvarkyti</t>
  </si>
  <si>
    <t>Žemės ūkio funkcijoms atlikti</t>
  </si>
  <si>
    <t>Melioracijai</t>
  </si>
  <si>
    <t>Savivaldybėms priskirtiems archyviniams dokumentams tvarkyti</t>
  </si>
  <si>
    <t>4.1.1.5.</t>
  </si>
  <si>
    <t>Kito ilgalaikio materialiojo turto realizavimo pajamos</t>
  </si>
  <si>
    <t>4.4.</t>
  </si>
  <si>
    <t>6.4.</t>
  </si>
  <si>
    <t>6.4.1.</t>
  </si>
  <si>
    <t>7.4.</t>
  </si>
  <si>
    <t>7.4.1.</t>
  </si>
  <si>
    <t>8.4.</t>
  </si>
  <si>
    <t>8.4.1.</t>
  </si>
  <si>
    <t>9.4.</t>
  </si>
  <si>
    <t>9.4.1.</t>
  </si>
  <si>
    <t>11.4.</t>
  </si>
  <si>
    <t>11.4.1.</t>
  </si>
  <si>
    <t>11.5.</t>
  </si>
  <si>
    <t>11.5.1.</t>
  </si>
  <si>
    <t>11.5.2.</t>
  </si>
  <si>
    <t>12.4.1.</t>
  </si>
  <si>
    <t>2.6.5.</t>
  </si>
  <si>
    <t>Kelių priežiūros ir plėtros programos įgyvendinimas</t>
  </si>
  <si>
    <t>Patikslintas planas</t>
  </si>
  <si>
    <t>Plano įvykdymas</t>
  </si>
  <si>
    <t>Asignavimai</t>
  </si>
  <si>
    <t>Skuodo miesto ir rajono šventinių renginių organizavimas</t>
  </si>
  <si>
    <t>Skuodo rajono kultūros centras</t>
  </si>
  <si>
    <t>1.3.4.1.1.4.</t>
  </si>
  <si>
    <t xml:space="preserve">Ilgalaikio materialiojo turto realizavimo pajamos </t>
  </si>
  <si>
    <t>2.2.3.</t>
  </si>
  <si>
    <t>Skirtumas (9-10-11)</t>
  </si>
  <si>
    <t>Patikslintas ataskaitinio laikotarpio planas</t>
  </si>
  <si>
    <t xml:space="preserve">Įvykdyta
</t>
  </si>
  <si>
    <t>Palūkanos už paskolas</t>
  </si>
  <si>
    <t>1.4.1.1.1.</t>
  </si>
  <si>
    <t>Kita tikslinė dotacija</t>
  </si>
  <si>
    <t>Barstyčių pagrindinė mokykla</t>
  </si>
  <si>
    <t>Ugdymo proceso organizavimas ir vykdymas pagrindinėse mokyklose ir progimnazijose</t>
  </si>
  <si>
    <t>Ugdymo proceso organizavimas ir vykdymas gimnazijose, vidurinio ugdymo mokyklose</t>
  </si>
  <si>
    <t>Skuodo atviras jaunimo centras</t>
  </si>
  <si>
    <t>Skuodo atviro jaunimo centro veiklos organizavimo užtikrinimas</t>
  </si>
  <si>
    <t>2.6.6.</t>
  </si>
  <si>
    <t>4.4.1.</t>
  </si>
  <si>
    <t>6.5.</t>
  </si>
  <si>
    <t>6.5.1.</t>
  </si>
  <si>
    <t>6.5.2.</t>
  </si>
  <si>
    <t>8.5.</t>
  </si>
  <si>
    <t>8.5.1.</t>
  </si>
  <si>
    <t>8.5.2.</t>
  </si>
  <si>
    <t>12.4.</t>
  </si>
  <si>
    <t>20.1.</t>
  </si>
  <si>
    <t>20.1.1.</t>
  </si>
  <si>
    <t>iš jų darbo užmokesčiui</t>
  </si>
  <si>
    <t>Patikslintas planas, tūkst. Eur</t>
  </si>
  <si>
    <t>Asignavimai, tūkst. Eur</t>
  </si>
  <si>
    <t>(tūkst. Eur)</t>
  </si>
  <si>
    <t>1.4.2.1.1.1.</t>
  </si>
  <si>
    <t>Metų pradžios lėšų likutis</t>
  </si>
  <si>
    <t>iš jo: praėjusių metų nepanaudota pajamų dalis, kuri viršija praėjusių metų panaudotus asignavimus</t>
  </si>
  <si>
    <t>Europos pagalbos labiausiai skurstantiems asmenims pagalbos administravimas</t>
  </si>
  <si>
    <t>Medicinos paslaugų prieinamumo didinimas</t>
  </si>
  <si>
    <t>2.2.2.</t>
  </si>
  <si>
    <t>2.2.4.</t>
  </si>
  <si>
    <t>2.2.22.</t>
  </si>
  <si>
    <t>Rajono įvaizdžio kūrimas ir palaikymas</t>
  </si>
  <si>
    <t>Kultūros plėtros ir bendruomenių aktyvinimo veiklų dalinis finansavimas</t>
  </si>
  <si>
    <t>Religinių bendruomenių iniciatyvų dalinis finansavimas</t>
  </si>
  <si>
    <t>2.5.7.</t>
  </si>
  <si>
    <t>Biudžetinių įstaigų elektros ūkio techninės priežiūros vykdymas</t>
  </si>
  <si>
    <t>2.6.9.</t>
  </si>
  <si>
    <t>Skuodo rajono savivaldybės R. Granausko viešoji biblioteka</t>
  </si>
  <si>
    <t>Skuodo rajono savivaldybės priešgaisrinė tarnyba</t>
  </si>
  <si>
    <t>Skuodo rajono savivaldybės priešgaisrinės tarnybos veiklos užtikrinimas</t>
  </si>
  <si>
    <t>Neformaliojo vaikų švietimo programų įgyvendinimas</t>
  </si>
  <si>
    <t>Neveiksnių asmenų būklei peržiūrėti</t>
  </si>
  <si>
    <t>Neformaliojo suaugusiųjų švietimo programų įgyvendinimas</t>
  </si>
  <si>
    <t>Švietimo renginių organizavimas ir rėmimas</t>
  </si>
  <si>
    <t>Gabių vaikų ir mokinių ugdymas, skatinimas ir rėmimas</t>
  </si>
  <si>
    <t>2.1.6.</t>
  </si>
  <si>
    <t>Socialinių išmokų ir kompensacijų skyrimas ir mokėjimas</t>
  </si>
  <si>
    <t>Paslaugų šeimai kompleksinis organizavimas ir teikimas</t>
  </si>
  <si>
    <t>Tėvų globos netekusių vaikų laikinosios globos (rūpybos) šeimoje ir globėjų veiklos organizavimas</t>
  </si>
  <si>
    <t>Neveiksnių asmenų būklės peržiūrėjimo komisijos darbo organizavimas</t>
  </si>
  <si>
    <t>2.4.5.</t>
  </si>
  <si>
    <t>2.3.7.</t>
  </si>
  <si>
    <t>2.2.17.</t>
  </si>
  <si>
    <t>2.2.24.</t>
  </si>
  <si>
    <t>2.2.25.</t>
  </si>
  <si>
    <t>Verslumo iniciatyvų skatinimas</t>
  </si>
  <si>
    <t>Ūkininkų iniciatyvų skatinimas</t>
  </si>
  <si>
    <t>Vandens telkinių valymas ir priežiūra</t>
  </si>
  <si>
    <t>Aplinkos taršos mažinimo priemonių įgyvendinimas</t>
  </si>
  <si>
    <t>2.5.2.</t>
  </si>
  <si>
    <t>2.5.6.</t>
  </si>
  <si>
    <t>2.5.8.</t>
  </si>
  <si>
    <t>2.5.10.</t>
  </si>
  <si>
    <t>2.5.11.</t>
  </si>
  <si>
    <t>Daugiabučių namų atnaujinimo (modernizavimo) skatinimas ir energinio efektyvumo didinimas (SIC)</t>
  </si>
  <si>
    <t>13.1.</t>
  </si>
  <si>
    <t>13.1.1.</t>
  </si>
  <si>
    <t>15.1.</t>
  </si>
  <si>
    <t>15.1.1.</t>
  </si>
  <si>
    <t>16.1.</t>
  </si>
  <si>
    <t>16.1.1.</t>
  </si>
  <si>
    <t>Mosėdžio vaikų lopšelis-darželis</t>
  </si>
  <si>
    <t>Skuodo vaikų lopšelis-darželis</t>
  </si>
  <si>
    <t>10.2.1.</t>
  </si>
  <si>
    <t xml:space="preserve">Gyventojų pajamų mokestis  </t>
  </si>
  <si>
    <t>Erdvinių duomenų rinkinio tvarkymas</t>
  </si>
  <si>
    <t>Dotacija savivaldybėms iš Europos Sąjungos, kitos tarptautinės finansinės paramos ir bendrojo finansavimo lėšų einamiesiems tikslams, iš jų:</t>
  </si>
  <si>
    <t>Kompleksinių paslaugų šeimai teikimas Skuodo rajono savivaldybėje</t>
  </si>
  <si>
    <t>Paslaugų teikimas Skuodo rajono gyventojams, besigydantiems DOTS kabinete</t>
  </si>
  <si>
    <t>1.3.4.1.1.5.</t>
  </si>
  <si>
    <t>Kitos dotacijos einamiesiems tikslams, iš jų:</t>
  </si>
  <si>
    <t>Savivaldybių mokykloms (klasėms arba grupėms), skirtoms šalies (regiono) mokiniams, turintiems specialiųjų ugdymosi poreikių, išlaikyti</t>
  </si>
  <si>
    <t>1.3.4.2.1.1.C.</t>
  </si>
  <si>
    <t>Ilgalaikiam materialiajam ir nematerialajam turtui įsigyti – iš viso</t>
  </si>
  <si>
    <t>Nuomos mokestis už valstybinę žemę</t>
  </si>
  <si>
    <t xml:space="preserve">Nuomos mokestis už valstybinę žemę </t>
  </si>
  <si>
    <t>1.4.1.5.</t>
  </si>
  <si>
    <t>Mokesčiai už valstybinius gamtos išteklius</t>
  </si>
  <si>
    <t>1.4.1.5.1.1.</t>
  </si>
  <si>
    <t>1.4.1.5.1.2.</t>
  </si>
  <si>
    <t>Biudžetinių įstaigų pajamos už prekes ir paslaugas</t>
  </si>
  <si>
    <t>Pajamos už ilgalaikio ir trumpalaikio materialiojo turto nuomą</t>
  </si>
  <si>
    <t>1.4.2.1.4.1.</t>
  </si>
  <si>
    <t>Įmokos už išlaikymą švietimo, socialinės apsaugos ir kitose įstaigose</t>
  </si>
  <si>
    <t>1.4.2.1.6.</t>
  </si>
  <si>
    <t>Rinkliavos</t>
  </si>
  <si>
    <t>1.4.2.1.6.1.</t>
  </si>
  <si>
    <t>Valstybės rinkliava</t>
  </si>
  <si>
    <t>1.4.2.1.6.2.</t>
  </si>
  <si>
    <t>Vietinė rinkliava</t>
  </si>
  <si>
    <t>Pajamos iš baudų, konfiskuoto turto ir kitų netesybų</t>
  </si>
  <si>
    <t>1.4.4.</t>
  </si>
  <si>
    <t>Žemės realizavimo pajamos</t>
  </si>
  <si>
    <t>Projekto „Paslaugų teikimas Skuodo rajono gyventojams, besigydantiems DOTS kabinete“ įgyvendinimas</t>
  </si>
  <si>
    <t>2.3.11.</t>
  </si>
  <si>
    <t>Vandentiekio ir nuotekų tinklų infrastruktūros tvarkymas</t>
  </si>
  <si>
    <t>Sporto veiklos seniūnijose organizavimas</t>
  </si>
  <si>
    <t>Ugdymo proceso  organizavimas ir vykdymas lopšeliuose- darželiuose</t>
  </si>
  <si>
    <t>Ugdymo proceso  organizavimas ir vykdymas lopšeliuose-darželiuose</t>
  </si>
  <si>
    <t>Skuodo rajono savivaldybės pedagoginė psichologinė tarnyba</t>
  </si>
  <si>
    <t>Skuodo rajono savivaldybės Barstyčių vaikų globos namai</t>
  </si>
  <si>
    <t>Skirtumas (3–4–5)</t>
  </si>
  <si>
    <t>Skirtumas (9–10–11)</t>
  </si>
  <si>
    <t>Nijolė Mackevičienė, (8 440)  45 554</t>
  </si>
  <si>
    <t>Skuodo rajono Ylakių vaikų lopšelis-darželis</t>
  </si>
  <si>
    <t>Skuodo rajono Mosėdžio vaikų lopšelis-darželis</t>
  </si>
  <si>
    <t>Skuodo rajono Ylakių gimnazija</t>
  </si>
  <si>
    <t>Skuodo rajono Mosėdžio gimnazija</t>
  </si>
  <si>
    <t>Jaunimo ir jaunų šeimų motyvavimo programa</t>
  </si>
  <si>
    <t>Šeimos stiprinimo programos priemonių įgyvendinimas</t>
  </si>
  <si>
    <t>Savivaldybės strateginio plėtros plano rengimas ir koregavimas, įskaitant e. programos įsigijimą</t>
  </si>
  <si>
    <t xml:space="preserve">Skuodo miesto ir rajono šventinių renginių organizavimas </t>
  </si>
  <si>
    <t>Kapinių tvarkymo ir priežiūros programa (veikiančių ir neveikiančių)</t>
  </si>
  <si>
    <t>Socialinių ir savivaldybės būstų fondų plėtros programų įgyvendinimas</t>
  </si>
  <si>
    <t>2.1.3.</t>
  </si>
  <si>
    <t>2.6.1.</t>
  </si>
  <si>
    <t>2.6.7.</t>
  </si>
  <si>
    <t>6.5.3.</t>
  </si>
  <si>
    <t>6.5.4.</t>
  </si>
  <si>
    <t>7.1.</t>
  </si>
  <si>
    <t>7.1.1.</t>
  </si>
  <si>
    <t>8.5.3.</t>
  </si>
  <si>
    <t>8.5.4.</t>
  </si>
  <si>
    <t>9.5.</t>
  </si>
  <si>
    <t>9.5.1.</t>
  </si>
  <si>
    <t>9.5.2.</t>
  </si>
  <si>
    <t>9.5.3.</t>
  </si>
  <si>
    <t>9.5.4.</t>
  </si>
  <si>
    <t>11.1.1.</t>
  </si>
  <si>
    <t>11.5.3.</t>
  </si>
  <si>
    <t>11.5.4.</t>
  </si>
  <si>
    <t>23.1.</t>
  </si>
  <si>
    <t>23.1.1.</t>
  </si>
  <si>
    <t>30.</t>
  </si>
  <si>
    <t>30.1.</t>
  </si>
  <si>
    <t>30.1.1.</t>
  </si>
  <si>
    <t>Skuodo rajono savivaldybės viešosios bibliotekos naujo pastato Skuode, Dariaus ir Girėno g. 25B, statyba</t>
  </si>
  <si>
    <t>4.3.1.4.1.1.</t>
  </si>
  <si>
    <t>Trumpalaikės</t>
  </si>
  <si>
    <t>Motobolo kaip unikalios sporto veiklos populiarinimas ir palaikymas</t>
  </si>
  <si>
    <t>2.1.4.</t>
  </si>
  <si>
    <t>2.1.5.</t>
  </si>
  <si>
    <t>2.2.13.</t>
  </si>
  <si>
    <t>2.3.3.</t>
  </si>
  <si>
    <t>2.3.9.</t>
  </si>
  <si>
    <t>2.3.10.</t>
  </si>
  <si>
    <t>2.4.7.</t>
  </si>
  <si>
    <t>2.6.10.</t>
  </si>
  <si>
    <t>2.6.11.</t>
  </si>
  <si>
    <t>5.4.</t>
  </si>
  <si>
    <t>5.4.1.</t>
  </si>
  <si>
    <t>6.2.2.</t>
  </si>
  <si>
    <t>7.2.2.</t>
  </si>
  <si>
    <t>7.5.</t>
  </si>
  <si>
    <t>7.5.1.</t>
  </si>
  <si>
    <t>7.5.2.</t>
  </si>
  <si>
    <t>7.5.3.</t>
  </si>
  <si>
    <t>7.5.4.</t>
  </si>
  <si>
    <t>8.2.2.</t>
  </si>
  <si>
    <t>9.2.2.</t>
  </si>
  <si>
    <t>13.1.2.</t>
  </si>
  <si>
    <t>22.1.</t>
  </si>
  <si>
    <t>22.1.1.</t>
  </si>
  <si>
    <t>Skuodo amatų ir paslaugų mokyklos veiklos organizavimo užtikrinimas</t>
  </si>
  <si>
    <t>Skuodo rajono biudžetinių įstaigų buhalterinės apskaitos tvarkymo centras</t>
  </si>
  <si>
    <t>Skuodo rajono biudžetinių įstaigų buhalterinės apskaitos tvarkymo centro veiklos užtikrinimas</t>
  </si>
  <si>
    <t>savivaldybių patvirtintoms užimtumo didinimo programoms įgyvendinti</t>
  </si>
  <si>
    <t>Savivaldybių patvirtintoms užimtumo didinimo programoms įgyvendinti</t>
  </si>
  <si>
    <t>Plėtoti visuomenės psichikos sveikatos paslaugų prieinamumą bei ankstyvojo savižudybių atpažinimo ir kompleksinės pagalbos teikimo sistemą</t>
  </si>
  <si>
    <t>Koordinuotai teikiamų paslaugų vaikams nuo gimimo iki 18 metų (turintiems didelių ir labai didelių specialiųjų ugdymosi poreikių – iki 21 metų) ir vaiko atstovams pagal įstatymą koordinavimas</t>
  </si>
  <si>
    <t>Kelių priežiūros ir plėtros programos finansavimo lėšas savivaldybės valdomiems vietinės reikšmės keliams 2021 metais</t>
  </si>
  <si>
    <t>Lėšos akredituotai vaikų dienos socialinei priežiūrai organizuoti, teikti ir administruoti</t>
  </si>
  <si>
    <t>Lėšos neformaliajam vaikų švietimui, kurias savivaldybės perskirsto neformaliojo vaikų švietimo teikėjams, išskyrus atvejus, kai neformaliojo vaikų švietimo teikėja yra bendrojo ugdymo mokykla</t>
  </si>
  <si>
    <t>Lėšos bendruomeninei veiklai stiprinti</t>
  </si>
  <si>
    <t>Ugdymo, maitinimo ir pavėžėjimo lėšos socialinę riziką patiriančių vaikų ikimokykliniam ugdymui užtikrinti</t>
  </si>
  <si>
    <t>Inžinerinės infrastruktūros plėtros įmokos</t>
  </si>
  <si>
    <t xml:space="preserve">Dotacijos iš kitų valdžios sektoriaus subjektų einamiesiems tikslams </t>
  </si>
  <si>
    <t>Mokesčiai</t>
  </si>
  <si>
    <t xml:space="preserve">Pajamų ir pelno mokesčiai </t>
  </si>
  <si>
    <t xml:space="preserve">Turto mokesčiai </t>
  </si>
  <si>
    <t>Prekių ir paslaugų mokesčiai</t>
  </si>
  <si>
    <t xml:space="preserve">Dotacijos </t>
  </si>
  <si>
    <t xml:space="preserve">Dotacijos iš kitų valdžios sektoriaus subjektų </t>
  </si>
  <si>
    <t xml:space="preserve">Speciali tikslinė dotacija savivaldybėms einamiesiems tikslams </t>
  </si>
  <si>
    <t xml:space="preserve">Dotacijos iš kitų valdžios sektoriaus subjektų turtui įsigyti </t>
  </si>
  <si>
    <t>Speciali tikslinė dotacija savivaldybėms turtui įsigyti</t>
  </si>
  <si>
    <t xml:space="preserve">Kitos pajamos </t>
  </si>
  <si>
    <t xml:space="preserve">Turto pajamos </t>
  </si>
  <si>
    <t xml:space="preserve">Pajamos už prekes ir paslaugas </t>
  </si>
  <si>
    <t xml:space="preserve">Materialiojo ir nematerialiojo turto realizavimo pajamos </t>
  </si>
  <si>
    <t>Vaikų dienos centrų veiklos užtikrinimas</t>
  </si>
  <si>
    <t>Jaunimo savanoriškos veiklos skatinimas</t>
  </si>
  <si>
    <t>Dalyvavimas Klaipėdos regiono ir regiono plėtros tarybos veikloje</t>
  </si>
  <si>
    <t>Želdynų apsaugos, apskaitos ir tvarkymo priemonių įgyvendinimas</t>
  </si>
  <si>
    <t>Savivaldybės infrastruktūros plėtros įmokų panaudojimas</t>
  </si>
  <si>
    <t>Atsinaujinančių energijos išteklių naudojimo plėtros veiksmų plano rengimas</t>
  </si>
  <si>
    <t xml:space="preserve">Vaikų dienos centrų veiklos užtikrinimas </t>
  </si>
  <si>
    <t>Asmeninės pagalbos neįgaliems gyventojams teikimas</t>
  </si>
  <si>
    <t>Mokyklinių autobusų eksploatacijos užtikrinimas</t>
  </si>
  <si>
    <t>2.2.15.</t>
  </si>
  <si>
    <t>2.2.19.</t>
  </si>
  <si>
    <t>2.3.12.</t>
  </si>
  <si>
    <t>2.3.13.</t>
  </si>
  <si>
    <t>2.3.14.</t>
  </si>
  <si>
    <t>2.3.15.</t>
  </si>
  <si>
    <t>2.5.9.</t>
  </si>
  <si>
    <t>2.5.12.</t>
  </si>
  <si>
    <t>3.2.</t>
  </si>
  <si>
    <t>3.2.1.</t>
  </si>
  <si>
    <t>10.4.</t>
  </si>
  <si>
    <t>10.4.1.</t>
  </si>
  <si>
    <t>18.2.</t>
  </si>
  <si>
    <t>18.2.1.</t>
  </si>
  <si>
    <t>19.2.</t>
  </si>
  <si>
    <t>19.2.1.</t>
  </si>
  <si>
    <t>21.2.</t>
  </si>
  <si>
    <t>21.2.1.</t>
  </si>
  <si>
    <t>22.2.</t>
  </si>
  <si>
    <t>22.2.1.</t>
  </si>
  <si>
    <t>23.2.</t>
  </si>
  <si>
    <t>23.2.1.</t>
  </si>
  <si>
    <t>24.2.</t>
  </si>
  <si>
    <t>24.2.1.</t>
  </si>
  <si>
    <t>Valstybinėms (valstybės perduotoms savivaldybėms) funkcijoms atlikti, iš viso, iš jų:</t>
  </si>
  <si>
    <t>plėtoti visuomenės psichikos sveikatos paslaugų prieinamumą bei ankstyvojo savižudybių atpažinimo ir kompleksinės pagalbos teikimo sistemą</t>
  </si>
  <si>
    <t>neveiksnių asmenų būklei peržiūrėti</t>
  </si>
  <si>
    <t>koordinuotai teikiamų paslaugų vaikams nuo gimimo iki 18 metų (turintiems didelių ir labai didelių specialiųjų ugdymosi poreikių – iki 21 metų) ir vaiko atstovams pagal įstatymą koordinavimas</t>
  </si>
  <si>
    <t>Plėtoti sveiką gyvenseną bei stiprinti sveikos gyvensenos įgūdžius ugdymo įstaigose ir bendruomenėse, vykdyti visuomenės sveikatos stebėseną savivaldybėse</t>
  </si>
  <si>
    <t>Gerovės konsultantų modelio diegimas Skuodo rajono savivaldybėje</t>
  </si>
  <si>
    <t>Namų ūkiuose susidariusių asbesto (asbestinio šiferio) atliekų surinkimas apvažiavimo būdu, transportavimas ir saugus šalinimas</t>
  </si>
  <si>
    <t>Lėšos asmeninei pagalbai teikti ir administruoti</t>
  </si>
  <si>
    <t>Lėšos išmokai už komunalines paslaugas neįgaliesiems, auginantiems vaikus, mokėti</t>
  </si>
  <si>
    <t>Lėšos būstams pritaikyti neįgaliesiems</t>
  </si>
  <si>
    <t>Lėšos socialinių paslaugų srities darbuotojų minimaliesiems pareiginės algos pastoviosios dalies koeficientams didinti</t>
  </si>
  <si>
    <t>Lėšos, skirtos socialinių paslaugų šakos kolektyvinėje sutartyje nustatytiems įsipareigojimams įgyvendinti</t>
  </si>
  <si>
    <t>Lėšos, skirtos išlaidoms, susijusioms su valstybinių ir savivaldybių mokyklų mokytojų, dirbančių pagal ikimokyklinio, priešmokyklinio, bendrojo ugdymo ir profesinio mokymo programas, personalo optimizavimu ir atnaujinimu, apmokėti</t>
  </si>
  <si>
    <t>Dotacijos naudotų padangų, kurių turėtojo nustatyti neįmanoma arba kuris neegzistuoja, tvarkymui</t>
  </si>
  <si>
    <t>Lėšos vaikų, atvykusių į Lietuvos Respubliką iš Ukrainos dėl Rusijos Federacijos karinių veiksmų Ukrainoje, ugdymui ir pavėžėjimui į mokyklą ir atgal</t>
  </si>
  <si>
    <t>Lėšos užtikrinti kompensacijų fiziniams ir juridiniams asmenims, perdavusiems savo būstą ar patalpas neatlygintinai naudotis panaudos pagrindais dėl karinių veiksmų iš Ukrainos pasitraukusiems gyventojams, mokėjimą</t>
  </si>
  <si>
    <t>Lėšos patirtoms nepaprastosios padėties valdymo išlaidoms, susijusioms su užsieniečiais, pasitraukusiais iš Ukrainos dėl Rusijos federacijos karinių veiksmų Ukrainoje, kompensuoti</t>
  </si>
  <si>
    <t>Lėšos pagal 2020 m. lapkričio 18 d. sudarytą projektų finansavimo klimato kaitos programos lėšomis teikiant subsidiją sutartį Nr. KKS-S-232(2020)</t>
  </si>
  <si>
    <t>Išmokos už komunalines paslaugas nedirbantiems neįgaliems vaikus auginantiems asmenims</t>
  </si>
  <si>
    <t xml:space="preserve">Tikslinių grupių gyventojų socialinių įgūdžių ugdymas, palaikymas ir atkūrimas </t>
  </si>
  <si>
    <t xml:space="preserve">Socialinės paramos priemonių įgyvendinimas </t>
  </si>
  <si>
    <t>Respublikinio Vaclovo Into akmenų muziejaus rėmimas</t>
  </si>
  <si>
    <t>Savivaldybės sporto plėtros projektų įgyvendinimas</t>
  </si>
  <si>
    <t xml:space="preserve">Sodininkų bendrijos specialiosios rėmimo programos įgyvendinimas </t>
  </si>
  <si>
    <t>Dalyvaujamojo biudžeto idėjų įgyvendinimas</t>
  </si>
  <si>
    <t>Savivaldybės aplinkos apsaugos prevencinių priemonių įgyvendinimas</t>
  </si>
  <si>
    <t>Policijos prevencinės veiklos rėmimas</t>
  </si>
  <si>
    <t>Dotacija UAB „Skuodo vandenys“ vandentiekio ir nuotekų tinklų infrastruktūros tvarkymas</t>
  </si>
  <si>
    <t>2.2.23.</t>
  </si>
  <si>
    <t>2.2.26.</t>
  </si>
  <si>
    <t>2.3.16.</t>
  </si>
  <si>
    <t>2.3.17.</t>
  </si>
  <si>
    <t>2.3.18.</t>
  </si>
  <si>
    <t>2.3.19.</t>
  </si>
  <si>
    <t>2.4.4.</t>
  </si>
  <si>
    <t>2.5.3.</t>
  </si>
  <si>
    <t>3.2.2.</t>
  </si>
  <si>
    <t>plėtoti sveiką gyvenseną bei stiprinti sveikos gyvensenos įgūdžius ugdymo įstaigose ir bendruomenėse, vykdyti visuomenės sveikatos stebėseną savivaldybėse</t>
  </si>
  <si>
    <t xml:space="preserve">Projekto „Gerovės konsultantų modelio įdiegimas Skuodo rajono savivaldybėje“ įgyvendinimas </t>
  </si>
  <si>
    <t xml:space="preserve">Projekto „Šauklių kadagyno poilsiavietės atnaujinimas ir pritaikymas lankymui“ įgyvendinimas </t>
  </si>
  <si>
    <t>SKUODO RAJONO SAVIVALDYBĖS 2023 METŲ BIUDŽETO PAJAMŲ PLANO VYKDYMO ATASKAITA</t>
  </si>
  <si>
    <t>Pabėgėlių iš Ukrainos priėmimas ir ankstyva integracija</t>
  </si>
  <si>
    <t>Lėšos išlaidoms, patirtoms 2023 metų I–IV ketvirtį teikiant socialinę paramą mokiniams pagal Lietuvos Respublikos socialinės paramos mokiniams įstatymą užsieniečiams, pasitraukusiems iš Ukrainos dėl Rusijos Federacijos karinių veiksmų Ukrainoje, padengti</t>
  </si>
  <si>
    <t>Lėšos išlaidoms, patirtoms 2023 metų I–IV ketvirtį teikiant piniginę socialinę paramą, skiriamą vadovaujantis  Lietuvos Respublikos piniginės socialinės paramos nepasiturintiems gyventojams įstatymu, užsieniečiams, pasitraukusiems iš Ukrainos dėl Rusijos Federacijos karinių veiksmų Ukrainoje, padengti</t>
  </si>
  <si>
    <t>Lėšos valstybės tarnybos reformai įgyvendinti</t>
  </si>
  <si>
    <t>Atliekų prevencijos ir tvarkymo programos priemonės „Subsidijos ir dotacijos regioninių ir savivaldybių atliekų prevencijos ir tvarkymo planų rengimui (KRATC)</t>
  </si>
  <si>
    <t>Lėšos socialinės reabilitacijos paslaugų neįgaliesiems teikimo bendruomenėje projektams 2023 metais finansuoti ir administruoti</t>
  </si>
  <si>
    <t>Kompleksinių paslaugų šeimai organizavimas ir teikimas</t>
  </si>
  <si>
    <t>Lėšos, skirtos užtikrinti Lietuvos Respublikos piniginės socialinės paramos nepasiturintiems gyventojams įstatymo įgyvendinimą</t>
  </si>
  <si>
    <t>Lietuvos Respublikos valstybės biudžeto lėšos dokumentams įsigyti ir valstybės biudžeto dotacija, skiriama savivaldybių biudžetams savivaldybių viešosioms bibliotekoms dokumentams 2023 metais įsigyti</t>
  </si>
  <si>
    <t>Kelių priežiūros ir plėtros programos finansavimo lėšas savivaldybės valdomiems vietinės reikšmės keliams 2022 metais</t>
  </si>
  <si>
    <t>Gyvenamųjų būstų prijungimas prie esamų centralizuotų nuotekų tvarkymų sistemų 2023-07 Nr. LAAIF-AM-FK04</t>
  </si>
  <si>
    <t>1.4.1.1.2.</t>
  </si>
  <si>
    <t>Palūkanos už indėlius, depozitus ir sąskaitų likučius</t>
  </si>
  <si>
    <t>Iš viso pajamų</t>
  </si>
  <si>
    <t xml:space="preserve">Biudžeto valdymo skyrius ( asignavimų valdytojas - Savivaldybės meras ) </t>
  </si>
  <si>
    <t>27.1.2.</t>
  </si>
  <si>
    <t>27.1.3.</t>
  </si>
  <si>
    <t>27.1.4.</t>
  </si>
  <si>
    <t>Projekto „Pabėgėlių iš Ukrainos priėmimas ir ankstyva integracija“ įgyvendinimas</t>
  </si>
  <si>
    <t>Patikslintas asignavimų planas, tūkst. Eur</t>
  </si>
  <si>
    <t>Panaudota asignavimų, tūkst. Eur</t>
  </si>
  <si>
    <t>Simono Daukanto premijos įteikimas</t>
  </si>
  <si>
    <t>Rinkimų organizavimas</t>
  </si>
  <si>
    <t>Rajonui svarbių ir perspektyvių teritorijų pritaikymas gyventojų poreikiams</t>
  </si>
  <si>
    <t>Mero rezervas</t>
  </si>
  <si>
    <t>SKUODO RAJONO SAVIVALDYBĖS 2023 METŲ BIUDŽETINIŲ ĮSTAIGŲ PAJAMŲ ĮMOKŲ Į SAVIVALDYBĖS BIUDŽETĄ ATASKAITA</t>
  </si>
  <si>
    <t>2023 m. pajamos</t>
  </si>
  <si>
    <t xml:space="preserve">2022 m. nepanaudotas likutis </t>
  </si>
  <si>
    <t>Lėšų likutis 2023-12-31</t>
  </si>
  <si>
    <t xml:space="preserve">SKUODO RAJONO SAVIVALDYBĖS 2023 METŲ BIUDŽETO IŠLAIDŲ SĄMATOS VYKDYMO ATASKAITA PAGAL ASIGNAVIMŲ VALDYTOJUS </t>
  </si>
  <si>
    <t>2.2.1.</t>
  </si>
  <si>
    <t>.2.3.4.</t>
  </si>
  <si>
    <t>2.3.5.</t>
  </si>
  <si>
    <t>2.410.</t>
  </si>
  <si>
    <t>2.4.11.</t>
  </si>
  <si>
    <t>2.6.4.</t>
  </si>
  <si>
    <t>2.6.8.</t>
  </si>
  <si>
    <t>4.1.2.</t>
  </si>
  <si>
    <t>4.4.2.</t>
  </si>
  <si>
    <t>4.4.3.</t>
  </si>
  <si>
    <t>4.4.4.</t>
  </si>
  <si>
    <t>5.1.</t>
  </si>
  <si>
    <t>5.1.1.</t>
  </si>
  <si>
    <t>5.1.2.</t>
  </si>
  <si>
    <t>5.4.2.</t>
  </si>
  <si>
    <t>5.4.3.</t>
  </si>
  <si>
    <t>5.4.4.</t>
  </si>
  <si>
    <t>10.5.</t>
  </si>
  <si>
    <t>10.5.1.</t>
  </si>
  <si>
    <t>10.5.2.</t>
  </si>
  <si>
    <t>10.5.3.</t>
  </si>
  <si>
    <t>10.5.4.</t>
  </si>
  <si>
    <t>12.1.</t>
  </si>
  <si>
    <t>12.1.1.</t>
  </si>
  <si>
    <t>12.1.2.</t>
  </si>
  <si>
    <t>12.4.2.</t>
  </si>
  <si>
    <t>12.4.3.</t>
  </si>
  <si>
    <t>12.4.4.</t>
  </si>
  <si>
    <t>16.2.</t>
  </si>
  <si>
    <t>16.2.1.</t>
  </si>
  <si>
    <t xml:space="preserve"> SKUODO RAJONO SAVIVALDYBĖS 2023 METŲ SPECIALIOS TIKSLINĖS DOTACIJOS MOKYMO REIKMĖMS FINANSUOTI IŠLAIDŲ ATASKAITA PAGAL ASIGNAVIMŲ VALDYTOJUS</t>
  </si>
  <si>
    <t xml:space="preserve"> SKUODO RAJONO SAVIVALDYBĖS 2023 METŲ SPECIALIŲ TIKSLINIŲ DOTACIJŲ VALSTYBINĖMS (VALSTYBĖS PERDUOTOMS SAVIVALDYBĖMS) FUNKCIJOMS VYKDYTI IŠLAIDŲ ATASKAITA PAGAL ASIGNAVIMŲ VALDYTOJUS</t>
  </si>
  <si>
    <t>Skuodo Pranciškaus Žadeikio gimnazijos stadiono-sporto aikštyno rekonstravimas</t>
  </si>
  <si>
    <t xml:space="preserve">Programos „Renkuosi Skuodą“ įgyvendinimas </t>
  </si>
  <si>
    <t xml:space="preserve">                                                           2024 m. gegužės 16  d. sprendimu Nr. T10-96</t>
  </si>
  <si>
    <t>2024 m. gegužės 16 d. sprendimu Nr.T10-96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</si>
</sst>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sz val="11"/>
      <color indexed="8"/>
      <name val="Times New Roman"/>
      <family val="1"/>
      <charset val="186"/>
    </font>
    <font>
      <sz val="10"/>
      <color indexed="8"/>
      <name val="Times New Roman"/>
      <family val="1"/>
      <charset val="186"/>
    </font>
    <font>
      <b/>
      <sz val="11"/>
      <color indexed="8"/>
      <name val="Times New Roman"/>
      <family val="1"/>
      <charset val="186"/>
    </font>
    <font>
      <sz val="10"/>
      <name val="Arial"/>
      <family val="2"/>
      <charset val="186"/>
    </font>
    <font>
      <sz val="11"/>
      <name val="Times New Roman"/>
      <family val="1"/>
    </font>
    <font>
      <sz val="11"/>
      <color indexed="8"/>
      <name val="Times New Roman"/>
      <family val="1"/>
    </font>
    <font>
      <sz val="10"/>
      <name val="Times New Roman"/>
      <family val="1"/>
      <charset val="186"/>
    </font>
    <font>
      <b/>
      <sz val="10"/>
      <name val="Times New Roman"/>
      <family val="1"/>
      <charset val="186"/>
    </font>
    <font>
      <b/>
      <sz val="10"/>
      <color indexed="8"/>
      <name val="Times New Roman"/>
      <family val="1"/>
      <charset val="186"/>
    </font>
    <font>
      <sz val="11"/>
      <name val="Times New Roman"/>
      <family val="1"/>
      <charset val="186"/>
    </font>
    <font>
      <b/>
      <sz val="11"/>
      <name val="Times New Roman"/>
      <family val="1"/>
      <charset val="186"/>
    </font>
    <font>
      <sz val="10"/>
      <color indexed="8"/>
      <name val="Times New Roman"/>
      <family val="1"/>
      <charset val="186"/>
    </font>
    <font>
      <sz val="10"/>
      <color rgb="FFFF0000"/>
      <name val="Times New Roman"/>
      <family val="1"/>
      <charset val="186"/>
    </font>
    <font>
      <sz val="8"/>
      <color indexed="8"/>
      <name val="Times New Roman"/>
      <family val="1"/>
      <charset val="186"/>
    </font>
    <font>
      <sz val="8"/>
      <name val="Times New Roman"/>
      <family val="1"/>
      <charset val="186"/>
    </font>
    <font>
      <b/>
      <sz val="11"/>
      <color indexed="8"/>
      <name val="Times New Roman"/>
      <family val="1"/>
    </font>
    <font>
      <sz val="10"/>
      <name val="Times New Roman"/>
      <family val="1"/>
    </font>
    <font>
      <sz val="10"/>
      <color indexed="8"/>
      <name val="Times New Roman"/>
      <family val="1"/>
    </font>
    <font>
      <b/>
      <sz val="11"/>
      <name val="Times New Roman"/>
      <family val="1"/>
    </font>
    <font>
      <sz val="11"/>
      <color indexed="8"/>
      <name val="Times New Roman"/>
      <family val="2"/>
    </font>
    <font>
      <sz val="10"/>
      <color theme="1"/>
      <name val="Times New Roman"/>
      <family val="1"/>
      <charset val="186"/>
    </font>
    <font>
      <sz val="11"/>
      <color rgb="FF000000"/>
      <name val="Times New Roman"/>
      <family val="1"/>
    </font>
    <font>
      <sz val="11"/>
      <color theme="1"/>
      <name val="Times New Roman"/>
      <family val="1"/>
    </font>
    <font>
      <sz val="8"/>
      <color indexed="8"/>
      <name val="Times New Roman"/>
      <family val="1"/>
    </font>
    <font>
      <sz val="8"/>
      <name val="Times New Roman"/>
      <family val="1"/>
    </font>
    <font>
      <b/>
      <sz val="12"/>
      <name val="Times New Roman"/>
      <family val="1"/>
      <charset val="186"/>
    </font>
    <font>
      <b/>
      <sz val="10"/>
      <name val="Times New Roman"/>
      <family val="1"/>
    </font>
    <font>
      <sz val="11"/>
      <color indexed="8"/>
      <name val="Calibri"/>
      <family val="2"/>
      <charset val="186"/>
    </font>
    <font>
      <sz val="10"/>
      <name val="Arial Baltic"/>
      <charset val="186"/>
    </font>
    <font>
      <sz val="10"/>
      <name val="Helv"/>
    </font>
    <font>
      <u/>
      <sz val="10"/>
      <color indexed="12"/>
      <name val="Arial"/>
      <family val="2"/>
      <charset val="186"/>
    </font>
    <font>
      <sz val="9"/>
      <color indexed="81"/>
      <name val="Tahoma"/>
      <family val="2"/>
    </font>
    <font>
      <b/>
      <sz val="9"/>
      <color indexed="81"/>
      <name val="Tahoma"/>
      <family val="2"/>
    </font>
    <font>
      <sz val="9"/>
      <color indexed="81"/>
      <name val="Tahoma"/>
      <charset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s>
  <cellStyleXfs count="17">
    <xf numFmtId="0" fontId="0" fillId="0" borderId="0"/>
    <xf numFmtId="0" fontId="4" fillId="0" borderId="0"/>
    <xf numFmtId="0" fontId="4" fillId="0" borderId="0"/>
    <xf numFmtId="0" fontId="4" fillId="0" borderId="0"/>
    <xf numFmtId="0" fontId="20" fillId="0" borderId="0"/>
    <xf numFmtId="0" fontId="28" fillId="0" borderId="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9" fillId="0" borderId="0"/>
    <xf numFmtId="0" fontId="4" fillId="0" borderId="0"/>
    <xf numFmtId="0" fontId="4" fillId="0" borderId="0"/>
    <xf numFmtId="0" fontId="28" fillId="0" borderId="0"/>
    <xf numFmtId="0" fontId="4" fillId="0" borderId="0"/>
    <xf numFmtId="0" fontId="4" fillId="0" borderId="0"/>
    <xf numFmtId="0" fontId="30" fillId="0" borderId="0"/>
    <xf numFmtId="0" fontId="30" fillId="0" borderId="0"/>
    <xf numFmtId="0" fontId="30" fillId="0" borderId="0"/>
  </cellStyleXfs>
  <cellXfs count="241">
    <xf numFmtId="0" fontId="0" fillId="0" borderId="0" xfId="0"/>
    <xf numFmtId="0" fontId="1" fillId="0" borderId="0" xfId="0" applyFont="1"/>
    <xf numFmtId="0" fontId="1" fillId="0" borderId="0" xfId="0" applyFont="1" applyAlignment="1">
      <alignment horizontal="right"/>
    </xf>
    <xf numFmtId="0" fontId="5" fillId="2" borderId="1" xfId="1" applyFont="1" applyFill="1" applyBorder="1" applyAlignment="1">
      <alignment wrapText="1"/>
    </xf>
    <xf numFmtId="0" fontId="5" fillId="0" borderId="1" xfId="0" applyFont="1" applyBorder="1" applyAlignment="1">
      <alignment horizontal="left" wrapText="1"/>
    </xf>
    <xf numFmtId="0" fontId="5" fillId="0" borderId="1" xfId="0" applyFont="1" applyBorder="1" applyAlignment="1">
      <alignment wrapText="1"/>
    </xf>
    <xf numFmtId="0" fontId="3" fillId="0" borderId="1" xfId="0" applyFont="1" applyBorder="1"/>
    <xf numFmtId="0" fontId="1" fillId="0" borderId="1" xfId="0" applyFont="1" applyBorder="1"/>
    <xf numFmtId="0" fontId="1" fillId="0" borderId="1" xfId="0" applyFont="1" applyBorder="1" applyAlignment="1">
      <alignment wrapText="1"/>
    </xf>
    <xf numFmtId="0" fontId="3" fillId="0" borderId="1" xfId="0" applyFont="1" applyBorder="1" applyAlignment="1">
      <alignment wrapText="1"/>
    </xf>
    <xf numFmtId="0" fontId="6" fillId="2" borderId="1" xfId="1" applyFont="1" applyFill="1" applyBorder="1" applyAlignment="1">
      <alignment wrapText="1"/>
    </xf>
    <xf numFmtId="0" fontId="1" fillId="0" borderId="2" xfId="0" applyFont="1" applyBorder="1"/>
    <xf numFmtId="0" fontId="1" fillId="0" borderId="3" xfId="0" applyFont="1" applyBorder="1"/>
    <xf numFmtId="0" fontId="3" fillId="0" borderId="4" xfId="0" applyFont="1" applyBorder="1"/>
    <xf numFmtId="0" fontId="3" fillId="0" borderId="5" xfId="0" applyFont="1" applyBorder="1"/>
    <xf numFmtId="0" fontId="7" fillId="0" borderId="0" xfId="2" applyFont="1"/>
    <xf numFmtId="0" fontId="7" fillId="0" borderId="0" xfId="2" applyFont="1" applyAlignment="1">
      <alignment horizontal="left"/>
    </xf>
    <xf numFmtId="0" fontId="8" fillId="0" borderId="0" xfId="2" applyFont="1" applyAlignment="1">
      <alignment horizontal="center" wrapText="1"/>
    </xf>
    <xf numFmtId="0" fontId="8" fillId="0" borderId="0" xfId="2" applyFont="1" applyAlignment="1">
      <alignment horizontal="center"/>
    </xf>
    <xf numFmtId="49" fontId="7" fillId="0" borderId="5" xfId="2" applyNumberFormat="1" applyFont="1" applyBorder="1" applyAlignment="1">
      <alignment horizontal="center" vertical="center" wrapText="1"/>
    </xf>
    <xf numFmtId="0" fontId="8" fillId="0" borderId="1" xfId="2" applyFont="1" applyBorder="1" applyAlignment="1">
      <alignment horizontal="center"/>
    </xf>
    <xf numFmtId="0" fontId="7" fillId="0" borderId="1" xfId="2" applyFont="1" applyBorder="1" applyAlignment="1">
      <alignment horizontal="center"/>
    </xf>
    <xf numFmtId="0" fontId="7" fillId="0" borderId="7" xfId="2" applyFont="1" applyBorder="1" applyAlignment="1">
      <alignment horizontal="center"/>
    </xf>
    <xf numFmtId="14" fontId="7" fillId="0" borderId="1" xfId="2" quotePrefix="1" applyNumberFormat="1" applyFont="1" applyBorder="1" applyAlignment="1">
      <alignment horizontal="center"/>
    </xf>
    <xf numFmtId="49" fontId="8" fillId="0" borderId="1" xfId="2" applyNumberFormat="1" applyFont="1" applyBorder="1" applyAlignment="1">
      <alignment horizontal="center"/>
    </xf>
    <xf numFmtId="49" fontId="7" fillId="0" borderId="1" xfId="2" applyNumberFormat="1" applyFont="1" applyBorder="1" applyAlignment="1">
      <alignment horizontal="center"/>
    </xf>
    <xf numFmtId="49" fontId="7" fillId="0" borderId="2" xfId="2" applyNumberFormat="1" applyFont="1" applyBorder="1" applyAlignment="1">
      <alignment horizontal="center"/>
    </xf>
    <xf numFmtId="49" fontId="7" fillId="0" borderId="3" xfId="2" applyNumberFormat="1" applyFont="1" applyBorder="1" applyAlignment="1">
      <alignment horizontal="center"/>
    </xf>
    <xf numFmtId="0" fontId="8" fillId="0" borderId="0" xfId="2" applyFont="1"/>
    <xf numFmtId="164" fontId="8" fillId="0" borderId="0" xfId="2" applyNumberFormat="1" applyFont="1"/>
    <xf numFmtId="0" fontId="10" fillId="0" borderId="0" xfId="2" applyFont="1"/>
    <xf numFmtId="0" fontId="10" fillId="0" borderId="0" xfId="2" applyFont="1" applyAlignment="1">
      <alignment horizontal="left"/>
    </xf>
    <xf numFmtId="0" fontId="3" fillId="0" borderId="0" xfId="0" applyFont="1" applyAlignment="1">
      <alignment horizontal="center" wrapText="1"/>
    </xf>
    <xf numFmtId="0" fontId="2" fillId="0" borderId="1" xfId="0" applyFont="1" applyBorder="1"/>
    <xf numFmtId="49" fontId="8" fillId="0" borderId="5" xfId="2" applyNumberFormat="1" applyFont="1" applyBorder="1" applyAlignment="1">
      <alignment horizontal="center" vertical="center" wrapText="1"/>
    </xf>
    <xf numFmtId="0" fontId="1" fillId="0" borderId="1" xfId="0" applyFont="1" applyBorder="1" applyAlignment="1">
      <alignment horizontal="center" vertical="center"/>
    </xf>
    <xf numFmtId="16" fontId="1" fillId="0" borderId="1" xfId="0" applyNumberFormat="1" applyFont="1" applyBorder="1" applyAlignment="1">
      <alignment horizontal="center" vertical="center"/>
    </xf>
    <xf numFmtId="0" fontId="2" fillId="0" borderId="1" xfId="0" applyFont="1" applyBorder="1" applyAlignment="1">
      <alignment horizontal="center"/>
    </xf>
    <xf numFmtId="0" fontId="2" fillId="0" borderId="9" xfId="0" applyFont="1" applyBorder="1" applyAlignment="1">
      <alignment horizontal="center" vertical="center" wrapText="1"/>
    </xf>
    <xf numFmtId="49" fontId="8" fillId="3" borderId="1" xfId="2" applyNumberFormat="1" applyFont="1" applyFill="1" applyBorder="1" applyAlignment="1">
      <alignment horizontal="center"/>
    </xf>
    <xf numFmtId="49" fontId="7" fillId="3" borderId="1" xfId="2" applyNumberFormat="1" applyFont="1" applyFill="1" applyBorder="1" applyAlignment="1">
      <alignment horizontal="center"/>
    </xf>
    <xf numFmtId="0" fontId="9" fillId="0" borderId="7" xfId="2" applyFont="1" applyBorder="1" applyAlignment="1">
      <alignment wrapText="1"/>
    </xf>
    <xf numFmtId="0" fontId="2" fillId="0" borderId="7" xfId="2" applyFont="1" applyBorder="1" applyAlignment="1">
      <alignment wrapText="1"/>
    </xf>
    <xf numFmtId="0" fontId="7" fillId="0" borderId="7" xfId="2" applyFont="1" applyBorder="1"/>
    <xf numFmtId="0" fontId="7" fillId="0" borderId="7" xfId="2" applyFont="1" applyBorder="1" applyAlignment="1">
      <alignment wrapText="1"/>
    </xf>
    <xf numFmtId="0" fontId="7" fillId="2" borderId="7" xfId="2" applyFont="1" applyFill="1" applyBorder="1" applyAlignment="1">
      <alignment wrapText="1"/>
    </xf>
    <xf numFmtId="0" fontId="7" fillId="3" borderId="7" xfId="2" applyFont="1" applyFill="1" applyBorder="1" applyAlignment="1">
      <alignment wrapText="1"/>
    </xf>
    <xf numFmtId="0" fontId="7" fillId="0" borderId="7" xfId="2" applyFont="1" applyBorder="1" applyAlignment="1">
      <alignment horizontal="left" wrapText="1"/>
    </xf>
    <xf numFmtId="0" fontId="7" fillId="3" borderId="7" xfId="2" applyFont="1" applyFill="1" applyBorder="1"/>
    <xf numFmtId="0" fontId="9" fillId="3" borderId="7" xfId="2" applyFont="1" applyFill="1" applyBorder="1" applyAlignment="1">
      <alignment wrapText="1"/>
    </xf>
    <xf numFmtId="0" fontId="7" fillId="0" borderId="12" xfId="2" applyFont="1" applyBorder="1" applyAlignment="1">
      <alignment wrapText="1"/>
    </xf>
    <xf numFmtId="164" fontId="7" fillId="0" borderId="0" xfId="2" applyNumberFormat="1" applyFont="1"/>
    <xf numFmtId="0" fontId="1" fillId="0" borderId="0" xfId="0" applyFont="1" applyAlignment="1">
      <alignment horizontal="center"/>
    </xf>
    <xf numFmtId="0" fontId="2" fillId="0" borderId="1" xfId="0" applyFont="1" applyBorder="1" applyAlignment="1">
      <alignment wrapText="1"/>
    </xf>
    <xf numFmtId="0" fontId="2" fillId="0" borderId="11" xfId="0" applyFont="1" applyBorder="1" applyAlignment="1">
      <alignment wrapText="1"/>
    </xf>
    <xf numFmtId="0" fontId="2" fillId="0" borderId="7" xfId="0" applyFont="1" applyBorder="1" applyAlignment="1">
      <alignment wrapText="1"/>
    </xf>
    <xf numFmtId="0" fontId="2" fillId="0" borderId="1" xfId="0" applyFont="1" applyBorder="1" applyAlignment="1">
      <alignment horizontal="center" vertical="center" textRotation="90" wrapText="1"/>
    </xf>
    <xf numFmtId="0" fontId="2" fillId="0" borderId="12" xfId="0" applyFont="1" applyBorder="1" applyAlignment="1">
      <alignment wrapText="1"/>
    </xf>
    <xf numFmtId="0" fontId="2" fillId="0" borderId="3" xfId="0" applyFont="1" applyBorder="1"/>
    <xf numFmtId="0" fontId="2" fillId="0" borderId="13" xfId="0" applyFont="1" applyBorder="1" applyAlignment="1">
      <alignment wrapText="1"/>
    </xf>
    <xf numFmtId="0" fontId="14" fillId="0" borderId="5"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8" xfId="0" applyFont="1" applyBorder="1" applyAlignment="1">
      <alignment horizontal="center" vertical="center" wrapText="1"/>
    </xf>
    <xf numFmtId="0" fontId="7" fillId="0" borderId="5" xfId="0" applyFont="1" applyBorder="1" applyAlignment="1">
      <alignment horizontal="center"/>
    </xf>
    <xf numFmtId="0" fontId="7" fillId="0" borderId="1" xfId="0" applyFont="1" applyBorder="1" applyAlignment="1">
      <alignment horizontal="center"/>
    </xf>
    <xf numFmtId="0" fontId="7" fillId="0" borderId="2" xfId="0" applyFont="1" applyBorder="1" applyAlignment="1">
      <alignment horizontal="center"/>
    </xf>
    <xf numFmtId="0" fontId="5" fillId="2" borderId="2" xfId="1" applyFont="1" applyFill="1" applyBorder="1" applyAlignment="1">
      <alignment wrapText="1"/>
    </xf>
    <xf numFmtId="0" fontId="15" fillId="0" borderId="5" xfId="2" applyFont="1" applyBorder="1" applyAlignment="1">
      <alignment horizontal="center" vertical="center" wrapText="1"/>
    </xf>
    <xf numFmtId="164" fontId="3" fillId="0" borderId="5" xfId="0" applyNumberFormat="1" applyFont="1" applyBorder="1"/>
    <xf numFmtId="164" fontId="3" fillId="0" borderId="1" xfId="0" applyNumberFormat="1" applyFont="1" applyBorder="1"/>
    <xf numFmtId="164" fontId="1" fillId="0" borderId="1" xfId="0" applyNumberFormat="1" applyFont="1" applyBorder="1"/>
    <xf numFmtId="164" fontId="1" fillId="0" borderId="2" xfId="0" applyNumberFormat="1" applyFont="1" applyBorder="1"/>
    <xf numFmtId="164" fontId="3" fillId="0" borderId="6" xfId="0" applyNumberFormat="1" applyFont="1" applyBorder="1"/>
    <xf numFmtId="164" fontId="11" fillId="0" borderId="1" xfId="0" applyNumberFormat="1" applyFont="1" applyBorder="1"/>
    <xf numFmtId="0" fontId="16" fillId="0" borderId="1" xfId="0" applyFont="1" applyBorder="1"/>
    <xf numFmtId="164" fontId="16" fillId="0" borderId="1" xfId="0" applyNumberFormat="1" applyFont="1" applyBorder="1"/>
    <xf numFmtId="164" fontId="16" fillId="0" borderId="2" xfId="0" applyNumberFormat="1" applyFont="1" applyBorder="1"/>
    <xf numFmtId="0" fontId="16" fillId="0" borderId="2" xfId="0" applyFont="1" applyBorder="1" applyAlignment="1">
      <alignment wrapText="1"/>
    </xf>
    <xf numFmtId="164" fontId="3" fillId="0" borderId="13" xfId="0" applyNumberFormat="1" applyFont="1" applyBorder="1"/>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17" fillId="0" borderId="1" xfId="2" applyFont="1" applyBorder="1" applyAlignment="1">
      <alignment horizontal="center"/>
    </xf>
    <xf numFmtId="0" fontId="18" fillId="0" borderId="7" xfId="2" applyFont="1" applyBorder="1" applyAlignment="1">
      <alignment wrapText="1"/>
    </xf>
    <xf numFmtId="164" fontId="7" fillId="0" borderId="17" xfId="2" applyNumberFormat="1" applyFont="1" applyBorder="1" applyAlignment="1">
      <alignment horizontal="center" wrapText="1"/>
    </xf>
    <xf numFmtId="164" fontId="7" fillId="3" borderId="17" xfId="2" applyNumberFormat="1" applyFont="1" applyFill="1" applyBorder="1" applyAlignment="1">
      <alignment horizontal="center" wrapText="1"/>
    </xf>
    <xf numFmtId="164" fontId="8" fillId="0" borderId="17" xfId="2" applyNumberFormat="1" applyFont="1" applyBorder="1" applyAlignment="1">
      <alignment horizontal="center"/>
    </xf>
    <xf numFmtId="164" fontId="7" fillId="0" borderId="21" xfId="2" applyNumberFormat="1" applyFont="1" applyBorder="1" applyAlignment="1">
      <alignment horizontal="center" wrapText="1"/>
    </xf>
    <xf numFmtId="49" fontId="17" fillId="0" borderId="1" xfId="2" applyNumberFormat="1" applyFont="1" applyBorder="1" applyAlignment="1">
      <alignment horizontal="center"/>
    </xf>
    <xf numFmtId="164" fontId="7" fillId="0" borderId="27" xfId="2" applyNumberFormat="1" applyFont="1" applyBorder="1" applyAlignment="1">
      <alignment horizontal="center" wrapText="1"/>
    </xf>
    <xf numFmtId="164" fontId="2" fillId="0" borderId="19" xfId="0" applyNumberFormat="1" applyFont="1" applyBorder="1"/>
    <xf numFmtId="164" fontId="2" fillId="0" borderId="5" xfId="0" applyNumberFormat="1" applyFont="1" applyBorder="1"/>
    <xf numFmtId="164" fontId="1" fillId="0" borderId="18" xfId="0" applyNumberFormat="1" applyFont="1" applyBorder="1"/>
    <xf numFmtId="164" fontId="2" fillId="0" borderId="17" xfId="0" applyNumberFormat="1" applyFont="1" applyBorder="1"/>
    <xf numFmtId="164" fontId="2" fillId="0" borderId="1" xfId="0" applyNumberFormat="1" applyFont="1" applyBorder="1"/>
    <xf numFmtId="164" fontId="2" fillId="0" borderId="21" xfId="0" applyNumberFormat="1" applyFont="1" applyBorder="1"/>
    <xf numFmtId="164" fontId="2" fillId="0" borderId="2" xfId="0" applyNumberFormat="1" applyFont="1" applyBorder="1"/>
    <xf numFmtId="164" fontId="1" fillId="0" borderId="22" xfId="0" applyNumberFormat="1" applyFont="1" applyBorder="1"/>
    <xf numFmtId="164" fontId="2" fillId="0" borderId="3" xfId="0" applyNumberFormat="1" applyFont="1" applyBorder="1"/>
    <xf numFmtId="164" fontId="2" fillId="0" borderId="4" xfId="0" applyNumberFormat="1" applyFont="1" applyBorder="1"/>
    <xf numFmtId="164" fontId="2" fillId="0" borderId="6" xfId="0" applyNumberFormat="1" applyFont="1" applyBorder="1"/>
    <xf numFmtId="0" fontId="7" fillId="2" borderId="1" xfId="1" applyFont="1" applyFill="1" applyBorder="1" applyAlignment="1">
      <alignment horizontal="center" textRotation="90" wrapText="1"/>
    </xf>
    <xf numFmtId="0" fontId="7" fillId="0" borderId="1" xfId="0" applyFont="1" applyBorder="1" applyAlignment="1">
      <alignment horizontal="center" textRotation="90" wrapText="1"/>
    </xf>
    <xf numFmtId="0" fontId="12" fillId="2" borderId="1" xfId="1" applyFont="1" applyFill="1" applyBorder="1" applyAlignment="1">
      <alignment horizontal="center" textRotation="90" wrapText="1"/>
    </xf>
    <xf numFmtId="0" fontId="6" fillId="2" borderId="1" xfId="0" applyFont="1" applyFill="1" applyBorder="1" applyAlignment="1">
      <alignment horizontal="center" vertical="center"/>
    </xf>
    <xf numFmtId="164" fontId="2" fillId="0" borderId="1" xfId="0" applyNumberFormat="1" applyFont="1" applyBorder="1" applyAlignment="1">
      <alignment horizontal="center"/>
    </xf>
    <xf numFmtId="164" fontId="13" fillId="0" borderId="1" xfId="0" applyNumberFormat="1" applyFont="1" applyBorder="1" applyAlignment="1">
      <alignment horizontal="center"/>
    </xf>
    <xf numFmtId="164" fontId="7" fillId="0" borderId="1" xfId="0" applyNumberFormat="1" applyFont="1" applyBorder="1" applyAlignment="1">
      <alignment horizontal="center"/>
    </xf>
    <xf numFmtId="164" fontId="10" fillId="0" borderId="1" xfId="0" applyNumberFormat="1" applyFont="1" applyBorder="1"/>
    <xf numFmtId="0" fontId="11" fillId="0" borderId="5" xfId="0" applyFont="1" applyBorder="1" applyAlignment="1">
      <alignment horizontal="center"/>
    </xf>
    <xf numFmtId="0" fontId="11" fillId="0" borderId="1" xfId="0" applyFont="1" applyBorder="1" applyAlignment="1">
      <alignment horizontal="center"/>
    </xf>
    <xf numFmtId="0" fontId="10" fillId="0" borderId="1" xfId="0" applyFont="1" applyBorder="1" applyAlignment="1">
      <alignment horizontal="center"/>
    </xf>
    <xf numFmtId="0" fontId="2" fillId="0" borderId="8" xfId="0" applyFont="1" applyBorder="1" applyAlignment="1">
      <alignment horizontal="center" vertical="center" wrapText="1"/>
    </xf>
    <xf numFmtId="0" fontId="6" fillId="0" borderId="1" xfId="0" applyFont="1" applyBorder="1" applyAlignment="1">
      <alignment wrapText="1"/>
    </xf>
    <xf numFmtId="164" fontId="6" fillId="0" borderId="1" xfId="0" applyNumberFormat="1" applyFont="1" applyBorder="1"/>
    <xf numFmtId="0" fontId="6" fillId="0" borderId="2" xfId="0" applyFont="1" applyBorder="1" applyAlignment="1">
      <alignment wrapText="1"/>
    </xf>
    <xf numFmtId="0" fontId="16" fillId="0" borderId="1" xfId="0" applyFont="1" applyBorder="1" applyAlignment="1">
      <alignment wrapText="1"/>
    </xf>
    <xf numFmtId="0" fontId="19" fillId="0" borderId="1" xfId="0" applyFont="1" applyBorder="1" applyAlignment="1">
      <alignment wrapText="1"/>
    </xf>
    <xf numFmtId="0" fontId="19" fillId="0" borderId="2" xfId="0" applyFont="1" applyBorder="1" applyAlignment="1">
      <alignment wrapText="1"/>
    </xf>
    <xf numFmtId="0" fontId="6" fillId="0" borderId="1" xfId="0" applyFont="1" applyBorder="1"/>
    <xf numFmtId="0" fontId="19" fillId="0" borderId="1" xfId="0" applyFont="1" applyBorder="1" applyAlignment="1">
      <alignment horizontal="center"/>
    </xf>
    <xf numFmtId="0" fontId="5" fillId="0" borderId="1" xfId="0" applyFont="1" applyBorder="1" applyAlignment="1">
      <alignment horizontal="center"/>
    </xf>
    <xf numFmtId="0" fontId="5" fillId="3" borderId="1" xfId="0" applyFont="1" applyFill="1" applyBorder="1" applyAlignment="1">
      <alignment horizontal="center"/>
    </xf>
    <xf numFmtId="0" fontId="5" fillId="0" borderId="2" xfId="0" applyFont="1" applyBorder="1" applyAlignment="1">
      <alignment horizontal="center"/>
    </xf>
    <xf numFmtId="0" fontId="19" fillId="0" borderId="4" xfId="0" applyFont="1" applyBorder="1" applyAlignment="1">
      <alignment horizontal="center"/>
    </xf>
    <xf numFmtId="0" fontId="19" fillId="0" borderId="5" xfId="0" applyFont="1" applyBorder="1" applyAlignment="1">
      <alignment horizontal="center"/>
    </xf>
    <xf numFmtId="0" fontId="19" fillId="0" borderId="2" xfId="0" applyFont="1" applyBorder="1" applyAlignment="1">
      <alignment horizontal="center"/>
    </xf>
    <xf numFmtId="0" fontId="1" fillId="0" borderId="26" xfId="0" applyFont="1" applyBorder="1"/>
    <xf numFmtId="0" fontId="8" fillId="0" borderId="0" xfId="2" quotePrefix="1" applyFont="1"/>
    <xf numFmtId="164" fontId="17" fillId="0" borderId="17" xfId="2" applyNumberFormat="1" applyFont="1" applyBorder="1" applyAlignment="1">
      <alignment horizontal="center" wrapText="1"/>
    </xf>
    <xf numFmtId="0" fontId="5" fillId="3" borderId="2" xfId="1" applyFont="1" applyFill="1" applyBorder="1" applyAlignment="1">
      <alignment wrapText="1"/>
    </xf>
    <xf numFmtId="0" fontId="5" fillId="3" borderId="1" xfId="0" applyFont="1" applyFill="1" applyBorder="1" applyAlignment="1">
      <alignment horizontal="left" wrapText="1"/>
    </xf>
    <xf numFmtId="164" fontId="5" fillId="0" borderId="1" xfId="0" applyNumberFormat="1" applyFont="1" applyBorder="1"/>
    <xf numFmtId="164" fontId="19" fillId="0" borderId="1" xfId="0" applyNumberFormat="1" applyFont="1" applyBorder="1"/>
    <xf numFmtId="0" fontId="2" fillId="0" borderId="1" xfId="0" applyFont="1" applyBorder="1" applyAlignment="1">
      <alignment horizontal="center" vertical="center" wrapText="1"/>
    </xf>
    <xf numFmtId="0" fontId="10" fillId="0" borderId="1" xfId="2" applyFont="1" applyBorder="1" applyAlignment="1">
      <alignment horizontal="center" vertical="center" wrapText="1"/>
    </xf>
    <xf numFmtId="0" fontId="22" fillId="0" borderId="1" xfId="0" applyFont="1" applyBorder="1" applyAlignment="1">
      <alignment horizontal="left" wrapText="1"/>
    </xf>
    <xf numFmtId="0" fontId="22" fillId="0" borderId="1" xfId="0" applyFont="1" applyBorder="1" applyAlignment="1">
      <alignment wrapText="1"/>
    </xf>
    <xf numFmtId="0" fontId="15" fillId="0" borderId="1" xfId="2" applyFont="1" applyBorder="1" applyAlignment="1">
      <alignment horizontal="center" vertical="center" wrapText="1"/>
    </xf>
    <xf numFmtId="0" fontId="18" fillId="0" borderId="1" xfId="0" applyFont="1" applyBorder="1" applyAlignment="1">
      <alignment textRotation="90" wrapText="1"/>
    </xf>
    <xf numFmtId="0" fontId="17" fillId="2" borderId="1" xfId="1" applyFont="1" applyFill="1" applyBorder="1" applyAlignment="1">
      <alignment textRotation="90" wrapText="1"/>
    </xf>
    <xf numFmtId="0" fontId="2" fillId="2" borderId="1" xfId="0" applyFont="1" applyFill="1" applyBorder="1" applyAlignment="1">
      <alignment wrapText="1"/>
    </xf>
    <xf numFmtId="0" fontId="15" fillId="0" borderId="11" xfId="2" applyFont="1" applyBorder="1" applyAlignment="1">
      <alignment horizontal="center" vertical="center" wrapText="1"/>
    </xf>
    <xf numFmtId="0" fontId="15" fillId="0" borderId="19" xfId="2" applyFont="1" applyBorder="1" applyAlignment="1">
      <alignment horizontal="center" vertical="center" wrapText="1"/>
    </xf>
    <xf numFmtId="0" fontId="15" fillId="0" borderId="7" xfId="2" applyFont="1" applyBorder="1" applyAlignment="1">
      <alignment horizontal="center" vertical="center" wrapText="1"/>
    </xf>
    <xf numFmtId="0" fontId="1" fillId="2" borderId="7" xfId="0" applyFont="1" applyFill="1" applyBorder="1" applyAlignment="1">
      <alignment wrapText="1"/>
    </xf>
    <xf numFmtId="0" fontId="6" fillId="2" borderId="7" xfId="0" applyFont="1" applyFill="1" applyBorder="1" applyAlignment="1">
      <alignment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164" fontId="1" fillId="0" borderId="17" xfId="0" applyNumberFormat="1" applyFont="1" applyBorder="1"/>
    <xf numFmtId="0" fontId="24" fillId="0" borderId="1" xfId="0" applyFont="1" applyBorder="1" applyAlignment="1">
      <alignment horizontal="center" vertical="center" wrapText="1"/>
    </xf>
    <xf numFmtId="0" fontId="25" fillId="2" borderId="1" xfId="1" applyFont="1" applyFill="1" applyBorder="1" applyAlignment="1">
      <alignment horizontal="center" wrapText="1"/>
    </xf>
    <xf numFmtId="0" fontId="25" fillId="0" borderId="1" xfId="0" applyFont="1" applyBorder="1" applyAlignment="1">
      <alignment horizontal="center" wrapText="1"/>
    </xf>
    <xf numFmtId="0" fontId="24" fillId="2" borderId="1" xfId="1" applyFont="1" applyFill="1" applyBorder="1" applyAlignment="1">
      <alignment horizontal="center" wrapText="1"/>
    </xf>
    <xf numFmtId="0" fontId="24" fillId="0" borderId="1" xfId="0" applyFont="1" applyBorder="1" applyAlignment="1">
      <alignment horizontal="center" wrapText="1"/>
    </xf>
    <xf numFmtId="49" fontId="26" fillId="0" borderId="1" xfId="2" applyNumberFormat="1" applyFont="1" applyBorder="1" applyAlignment="1">
      <alignment horizontal="center"/>
    </xf>
    <xf numFmtId="0" fontId="26" fillId="0" borderId="7" xfId="2" applyFont="1" applyBorder="1"/>
    <xf numFmtId="0" fontId="26" fillId="0" borderId="5" xfId="2" applyFont="1" applyBorder="1" applyAlignment="1">
      <alignment horizontal="center" vertical="center" wrapText="1"/>
    </xf>
    <xf numFmtId="0" fontId="26" fillId="0" borderId="11" xfId="2" applyFont="1" applyBorder="1" applyAlignment="1">
      <alignment horizontal="left" vertical="center" wrapText="1"/>
    </xf>
    <xf numFmtId="0" fontId="26" fillId="0" borderId="1" xfId="2" applyFont="1" applyBorder="1" applyAlignment="1">
      <alignment horizontal="center"/>
    </xf>
    <xf numFmtId="0" fontId="26" fillId="0" borderId="7" xfId="2" applyFont="1" applyBorder="1" applyAlignment="1">
      <alignment wrapText="1"/>
    </xf>
    <xf numFmtId="49" fontId="26" fillId="3" borderId="1" xfId="2" applyNumberFormat="1" applyFont="1" applyFill="1" applyBorder="1" applyAlignment="1">
      <alignment horizontal="center"/>
    </xf>
    <xf numFmtId="0" fontId="26" fillId="3" borderId="7" xfId="2" applyFont="1" applyFill="1" applyBorder="1"/>
    <xf numFmtId="0" fontId="17" fillId="0" borderId="7" xfId="0" applyFont="1" applyBorder="1" applyAlignment="1">
      <alignment wrapText="1"/>
    </xf>
    <xf numFmtId="14" fontId="7" fillId="0" borderId="7" xfId="2" applyNumberFormat="1" applyFont="1" applyBorder="1" applyAlignment="1">
      <alignment horizontal="center"/>
    </xf>
    <xf numFmtId="0" fontId="26" fillId="0" borderId="13" xfId="2" applyFont="1" applyBorder="1" applyAlignment="1">
      <alignment horizontal="left"/>
    </xf>
    <xf numFmtId="164" fontId="8" fillId="0" borderId="3" xfId="2" applyNumberFormat="1" applyFont="1" applyBorder="1" applyAlignment="1">
      <alignment horizontal="center"/>
    </xf>
    <xf numFmtId="0" fontId="7" fillId="0" borderId="0" xfId="2" applyFont="1" applyAlignment="1">
      <alignment horizontal="right" wrapText="1"/>
    </xf>
    <xf numFmtId="0" fontId="7" fillId="0" borderId="17"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8" xfId="2" applyFont="1" applyBorder="1" applyAlignment="1">
      <alignment horizontal="center" vertical="center" wrapText="1"/>
    </xf>
    <xf numFmtId="0" fontId="6" fillId="3" borderId="1" xfId="0" applyFont="1" applyFill="1" applyBorder="1" applyAlignment="1">
      <alignment wrapText="1"/>
    </xf>
    <xf numFmtId="0" fontId="23" fillId="0" borderId="1" xfId="0" applyFont="1" applyBorder="1" applyAlignment="1">
      <alignment wrapText="1"/>
    </xf>
    <xf numFmtId="164" fontId="11" fillId="0" borderId="13" xfId="0" applyNumberFormat="1" applyFont="1" applyBorder="1"/>
    <xf numFmtId="49" fontId="21" fillId="0" borderId="7" xfId="0" applyNumberFormat="1" applyFont="1" applyBorder="1" applyAlignment="1">
      <alignment horizontal="left" vertical="top" wrapText="1"/>
    </xf>
    <xf numFmtId="49" fontId="7" fillId="0" borderId="32" xfId="0" applyNumberFormat="1" applyFont="1" applyBorder="1" applyAlignment="1">
      <alignment horizontal="left" vertical="top" wrapText="1"/>
    </xf>
    <xf numFmtId="49" fontId="21" fillId="3" borderId="7" xfId="0" applyNumberFormat="1" applyFont="1" applyFill="1" applyBorder="1" applyAlignment="1">
      <alignment horizontal="left" vertical="top" wrapText="1"/>
    </xf>
    <xf numFmtId="49" fontId="7" fillId="3" borderId="7" xfId="0" applyNumberFormat="1" applyFont="1" applyFill="1" applyBorder="1" applyAlignment="1">
      <alignment horizontal="left" vertical="top" wrapText="1"/>
    </xf>
    <xf numFmtId="0" fontId="21" fillId="3" borderId="7" xfId="0" applyFont="1" applyFill="1" applyBorder="1" applyAlignment="1">
      <alignment wrapText="1"/>
    </xf>
    <xf numFmtId="0" fontId="21" fillId="3" borderId="7" xfId="0" applyFont="1" applyFill="1" applyBorder="1"/>
    <xf numFmtId="0" fontId="17" fillId="2" borderId="7" xfId="0" applyFont="1" applyFill="1" applyBorder="1" applyAlignment="1">
      <alignment wrapText="1"/>
    </xf>
    <xf numFmtId="0" fontId="7" fillId="0" borderId="18" xfId="2" applyFont="1" applyBorder="1" applyAlignment="1">
      <alignment horizontal="center" vertical="center" wrapText="1"/>
    </xf>
    <xf numFmtId="0" fontId="15" fillId="0" borderId="20" xfId="2" applyFont="1" applyBorder="1" applyAlignment="1">
      <alignment horizontal="center" vertical="center" wrapText="1"/>
    </xf>
    <xf numFmtId="164" fontId="8" fillId="0" borderId="18" xfId="2" applyNumberFormat="1" applyFont="1" applyBorder="1" applyAlignment="1">
      <alignment horizontal="center"/>
    </xf>
    <xf numFmtId="164" fontId="7" fillId="0" borderId="18" xfId="2" applyNumberFormat="1" applyFont="1" applyBorder="1" applyAlignment="1">
      <alignment horizontal="center" wrapText="1"/>
    </xf>
    <xf numFmtId="164" fontId="7" fillId="0" borderId="18" xfId="2" applyNumberFormat="1" applyFont="1" applyBorder="1" applyAlignment="1">
      <alignment horizontal="center"/>
    </xf>
    <xf numFmtId="164" fontId="17" fillId="0" borderId="18" xfId="2" applyNumberFormat="1" applyFont="1" applyBorder="1" applyAlignment="1">
      <alignment horizontal="center"/>
    </xf>
    <xf numFmtId="164" fontId="8" fillId="3" borderId="17" xfId="2" applyNumberFormat="1" applyFont="1" applyFill="1" applyBorder="1" applyAlignment="1">
      <alignment horizontal="center"/>
    </xf>
    <xf numFmtId="164" fontId="8" fillId="3" borderId="18" xfId="2" applyNumberFormat="1" applyFont="1" applyFill="1" applyBorder="1" applyAlignment="1">
      <alignment horizontal="center"/>
    </xf>
    <xf numFmtId="164" fontId="7" fillId="3" borderId="18" xfId="2" applyNumberFormat="1" applyFont="1" applyFill="1" applyBorder="1" applyAlignment="1">
      <alignment horizontal="center"/>
    </xf>
    <xf numFmtId="164" fontId="17" fillId="0" borderId="17" xfId="2" applyNumberFormat="1" applyFont="1" applyBorder="1" applyAlignment="1">
      <alignment horizontal="center"/>
    </xf>
    <xf numFmtId="164" fontId="7" fillId="3" borderId="17" xfId="2" applyNumberFormat="1" applyFont="1" applyFill="1" applyBorder="1" applyAlignment="1">
      <alignment horizontal="center"/>
    </xf>
    <xf numFmtId="164" fontId="27" fillId="0" borderId="17" xfId="2" applyNumberFormat="1" applyFont="1" applyBorder="1" applyAlignment="1">
      <alignment horizontal="center"/>
    </xf>
    <xf numFmtId="164" fontId="27" fillId="0" borderId="18" xfId="2" applyNumberFormat="1" applyFont="1" applyBorder="1" applyAlignment="1">
      <alignment horizontal="center"/>
    </xf>
    <xf numFmtId="164" fontId="7" fillId="0" borderId="22" xfId="2" applyNumberFormat="1" applyFont="1" applyBorder="1" applyAlignment="1">
      <alignment horizontal="center"/>
    </xf>
    <xf numFmtId="164" fontId="7" fillId="0" borderId="28" xfId="2" applyNumberFormat="1" applyFont="1" applyBorder="1" applyAlignment="1">
      <alignment horizontal="center"/>
    </xf>
    <xf numFmtId="164" fontId="8" fillId="0" borderId="6" xfId="2" applyNumberFormat="1" applyFont="1" applyBorder="1" applyAlignment="1">
      <alignment horizontal="center"/>
    </xf>
    <xf numFmtId="164" fontId="1" fillId="0" borderId="21" xfId="0" applyNumberFormat="1" applyFont="1" applyBorder="1"/>
    <xf numFmtId="164" fontId="6" fillId="2" borderId="3" xfId="0" applyNumberFormat="1" applyFont="1" applyFill="1" applyBorder="1"/>
    <xf numFmtId="164" fontId="6" fillId="2" borderId="6" xfId="0" applyNumberFormat="1" applyFont="1" applyFill="1" applyBorder="1"/>
    <xf numFmtId="164" fontId="6" fillId="2" borderId="13" xfId="0" applyNumberFormat="1" applyFont="1" applyFill="1" applyBorder="1"/>
    <xf numFmtId="0" fontId="10" fillId="0" borderId="2" xfId="0" applyFont="1" applyBorder="1" applyAlignment="1">
      <alignment horizontal="left" wrapText="1"/>
    </xf>
    <xf numFmtId="0" fontId="5" fillId="0" borderId="7" xfId="0" applyFont="1" applyBorder="1" applyAlignment="1">
      <alignment wrapText="1"/>
    </xf>
    <xf numFmtId="0" fontId="5" fillId="0" borderId="2" xfId="0" applyFont="1" applyBorder="1" applyAlignment="1">
      <alignment wrapText="1"/>
    </xf>
    <xf numFmtId="0" fontId="20" fillId="0" borderId="33" xfId="0" applyFont="1" applyBorder="1" applyAlignment="1">
      <alignment vertical="center" wrapText="1"/>
    </xf>
    <xf numFmtId="49" fontId="17" fillId="0" borderId="34" xfId="5" applyNumberFormat="1" applyFont="1" applyBorder="1" applyAlignment="1">
      <alignment horizontal="left" vertical="top" wrapText="1"/>
    </xf>
    <xf numFmtId="49" fontId="21" fillId="3" borderId="1" xfId="0" applyNumberFormat="1" applyFont="1" applyFill="1" applyBorder="1" applyAlignment="1">
      <alignment horizontal="left" vertical="top" wrapText="1"/>
    </xf>
    <xf numFmtId="49" fontId="7" fillId="3" borderId="1" xfId="0" applyNumberFormat="1" applyFont="1" applyFill="1" applyBorder="1" applyAlignment="1">
      <alignment horizontal="left" vertical="top" wrapText="1"/>
    </xf>
    <xf numFmtId="0" fontId="3" fillId="0" borderId="0" xfId="0" applyFont="1" applyAlignment="1">
      <alignment horizontal="center" wrapText="1"/>
    </xf>
    <xf numFmtId="0" fontId="1" fillId="0" borderId="0" xfId="0" applyFont="1" applyAlignment="1">
      <alignment horizontal="center"/>
    </xf>
    <xf numFmtId="0" fontId="1" fillId="0" borderId="30" xfId="0" applyFont="1" applyBorder="1" applyAlignment="1">
      <alignment horizontal="center"/>
    </xf>
    <xf numFmtId="0" fontId="7" fillId="0" borderId="30" xfId="2" applyFont="1" applyBorder="1" applyAlignment="1">
      <alignment horizontal="center"/>
    </xf>
    <xf numFmtId="0" fontId="11" fillId="0" borderId="0" xfId="2" applyFont="1" applyAlignment="1">
      <alignment horizontal="center" wrapText="1"/>
    </xf>
    <xf numFmtId="0" fontId="7" fillId="0" borderId="7" xfId="2" applyFont="1" applyBorder="1" applyAlignment="1">
      <alignment horizontal="center" vertical="center" wrapText="1"/>
    </xf>
    <xf numFmtId="0" fontId="7" fillId="0" borderId="1" xfId="2" applyFont="1" applyBorder="1" applyAlignment="1">
      <alignment horizontal="center" vertical="center" wrapText="1"/>
    </xf>
    <xf numFmtId="0" fontId="5" fillId="0" borderId="14" xfId="0" applyFont="1" applyBorder="1" applyAlignment="1">
      <alignment horizontal="center" vertical="top" wrapText="1"/>
    </xf>
    <xf numFmtId="0" fontId="5" fillId="0" borderId="16" xfId="0" applyFont="1" applyBorder="1" applyAlignment="1">
      <alignment horizontal="center" vertical="top" wrapText="1"/>
    </xf>
    <xf numFmtId="0" fontId="2" fillId="0" borderId="17" xfId="0" applyFont="1" applyBorder="1" applyAlignment="1">
      <alignment horizontal="center" vertical="center" textRotation="90" wrapText="1"/>
    </xf>
    <xf numFmtId="0" fontId="2" fillId="0" borderId="7" xfId="0" applyFont="1" applyBorder="1" applyAlignment="1">
      <alignment horizontal="center" vertical="center" wrapText="1"/>
    </xf>
    <xf numFmtId="0" fontId="2" fillId="0" borderId="22"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1" fillId="0" borderId="26" xfId="0" applyFont="1" applyBorder="1" applyAlignment="1">
      <alignment horizontal="center"/>
    </xf>
    <xf numFmtId="0" fontId="2" fillId="0" borderId="18" xfId="0" applyFont="1" applyBorder="1" applyAlignment="1">
      <alignment horizontal="center" vertical="center" textRotation="90"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1" fillId="0" borderId="29" xfId="0" applyFont="1" applyBorder="1" applyAlignment="1">
      <alignment horizontal="center"/>
    </xf>
    <xf numFmtId="0" fontId="5" fillId="0" borderId="15" xfId="0" applyFont="1" applyBorder="1" applyAlignment="1">
      <alignment horizontal="center" vertical="top" wrapText="1"/>
    </xf>
    <xf numFmtId="0" fontId="10" fillId="0" borderId="12" xfId="2" applyFont="1" applyBorder="1" applyAlignment="1">
      <alignment horizontal="center" vertical="center" wrapText="1"/>
    </xf>
    <xf numFmtId="0" fontId="10" fillId="0" borderId="11" xfId="2" applyFont="1" applyBorder="1" applyAlignment="1">
      <alignment horizontal="center" vertical="center" wrapText="1"/>
    </xf>
    <xf numFmtId="0" fontId="1" fillId="0" borderId="31" xfId="0" applyFont="1" applyBorder="1" applyAlignment="1">
      <alignment horizontal="right"/>
    </xf>
  </cellXfs>
  <cellStyles count="17">
    <cellStyle name="Hyperlink 2" xfId="6" xr:uid="{A7ED6A16-8CFD-40F9-B737-A2576DB6C84D}"/>
    <cellStyle name="Hipersaitas 2" xfId="7" xr:uid="{70D5F200-0387-4477-B5F3-A2EAD04CD0EF}"/>
    <cellStyle name="Įprastas" xfId="0" builtinId="0"/>
    <cellStyle name="Įprastas 2" xfId="3" xr:uid="{00000000-0005-0000-0000-000001000000}"/>
    <cellStyle name="Įprastas 3" xfId="4" xr:uid="{CB160910-98F8-4ABD-B712-E82C5AA4A5E8}"/>
    <cellStyle name="Įprastas 4" xfId="5" xr:uid="{8D471CA7-26C5-46D7-97F5-4B0A2D6DFB89}"/>
    <cellStyle name="Normal 2" xfId="1" xr:uid="{00000000-0005-0000-0000-000002000000}"/>
    <cellStyle name="Normal 2 2" xfId="9" xr:uid="{FAB09FA7-3451-46C4-812F-575AB778256E}"/>
    <cellStyle name="Normal 2 3" xfId="8" xr:uid="{EDF5FDFB-92E3-42A9-B56C-4F5968B21C7B}"/>
    <cellStyle name="Normal 3" xfId="10" xr:uid="{25F41299-090A-4E93-AC7F-10D923CFD2C9}"/>
    <cellStyle name="Normal 4" xfId="11" xr:uid="{07FE23A7-3C3A-4F5E-82EB-512CF248A6C8}"/>
    <cellStyle name="Normal 6" xfId="12" xr:uid="{D8F7E594-BD17-4B23-B3D0-4CF7C967CF3B}"/>
    <cellStyle name="Normal_All Accounts" xfId="13" xr:uid="{70D48332-9C8C-497B-B06A-D204903A3CC9}"/>
    <cellStyle name="Paprastas 2" xfId="2" xr:uid="{00000000-0005-0000-0000-000003000000}"/>
    <cellStyle name="Paprastas_Kopija VMS_RD020_DK_Klausimynas_1.0-2007 02 23" xfId="14" xr:uid="{07E6AA93-A14A-4230-91CD-ACB2A26E9302}"/>
    <cellStyle name="Style 1" xfId="15" xr:uid="{AEDD7625-E6F0-4A49-9AA1-65C47C768D55}"/>
    <cellStyle name="Stilius 1" xfId="16" xr:uid="{CA5E35AC-6DC6-4F9B-80E9-3FBCD1F905C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41"/>
  <sheetViews>
    <sheetView zoomScaleNormal="100" workbookViewId="0">
      <selection activeCell="B3" sqref="B3:E3"/>
    </sheetView>
  </sheetViews>
  <sheetFormatPr defaultColWidth="9.109375" defaultRowHeight="13.8" x14ac:dyDescent="0.25"/>
  <cols>
    <col min="1" max="1" width="13.44140625" style="1" customWidth="1"/>
    <col min="2" max="2" width="52.109375" style="1" customWidth="1"/>
    <col min="3" max="3" width="4.88671875" style="1" customWidth="1"/>
    <col min="4" max="4" width="14.33203125" style="1" customWidth="1"/>
    <col min="5" max="6" width="13.33203125" style="1" customWidth="1"/>
    <col min="7" max="16384" width="9.109375" style="1"/>
  </cols>
  <sheetData>
    <row r="1" spans="1:5" x14ac:dyDescent="0.25">
      <c r="B1" s="212" t="s">
        <v>64</v>
      </c>
      <c r="C1" s="212"/>
      <c r="D1" s="212"/>
      <c r="E1" s="212"/>
    </row>
    <row r="2" spans="1:5" x14ac:dyDescent="0.25">
      <c r="B2" s="212" t="s">
        <v>63</v>
      </c>
      <c r="C2" s="212"/>
      <c r="D2" s="212"/>
      <c r="E2" s="212"/>
    </row>
    <row r="3" spans="1:5" x14ac:dyDescent="0.25">
      <c r="B3" s="212" t="s">
        <v>654</v>
      </c>
      <c r="C3" s="212"/>
      <c r="D3" s="212"/>
      <c r="E3" s="212"/>
    </row>
    <row r="4" spans="1:5" ht="9" customHeight="1" x14ac:dyDescent="0.25"/>
    <row r="5" spans="1:5" ht="33" customHeight="1" x14ac:dyDescent="0.25">
      <c r="A5" s="211" t="s">
        <v>589</v>
      </c>
      <c r="B5" s="211"/>
      <c r="C5" s="211"/>
      <c r="D5" s="211"/>
      <c r="E5" s="211"/>
    </row>
    <row r="6" spans="1:5" ht="6.75" customHeight="1" x14ac:dyDescent="0.25"/>
    <row r="7" spans="1:5" ht="14.4" thickBot="1" x14ac:dyDescent="0.3">
      <c r="D7" s="2"/>
      <c r="E7" s="2" t="s">
        <v>338</v>
      </c>
    </row>
    <row r="8" spans="1:5" ht="53.25" customHeight="1" thickTop="1" thickBot="1" x14ac:dyDescent="0.3">
      <c r="A8" s="115" t="s">
        <v>0</v>
      </c>
      <c r="B8" s="38" t="s">
        <v>1</v>
      </c>
      <c r="C8" s="38" t="s">
        <v>84</v>
      </c>
      <c r="D8" s="83" t="s">
        <v>314</v>
      </c>
      <c r="E8" s="84" t="s">
        <v>315</v>
      </c>
    </row>
    <row r="9" spans="1:5" ht="14.4" thickTop="1" x14ac:dyDescent="0.25">
      <c r="A9" s="14" t="s">
        <v>3</v>
      </c>
      <c r="B9" s="14" t="s">
        <v>503</v>
      </c>
      <c r="C9" s="112">
        <v>1</v>
      </c>
      <c r="D9" s="72">
        <f>D10+D12+D16</f>
        <v>15413</v>
      </c>
      <c r="E9" s="72">
        <f>E10+E12+E16</f>
        <v>17394.8</v>
      </c>
    </row>
    <row r="10" spans="1:5" x14ac:dyDescent="0.25">
      <c r="A10" s="6" t="s">
        <v>4</v>
      </c>
      <c r="B10" s="6" t="s">
        <v>504</v>
      </c>
      <c r="C10" s="113">
        <v>2</v>
      </c>
      <c r="D10" s="73">
        <f>D11</f>
        <v>14854</v>
      </c>
      <c r="E10" s="73">
        <f>E11</f>
        <v>16622.2</v>
      </c>
    </row>
    <row r="11" spans="1:5" x14ac:dyDescent="0.25">
      <c r="A11" s="7" t="s">
        <v>5</v>
      </c>
      <c r="B11" s="7" t="s">
        <v>390</v>
      </c>
      <c r="C11" s="114">
        <v>3</v>
      </c>
      <c r="D11" s="74">
        <v>14854</v>
      </c>
      <c r="E11" s="74">
        <v>16622.2</v>
      </c>
    </row>
    <row r="12" spans="1:5" x14ac:dyDescent="0.25">
      <c r="A12" s="6" t="s">
        <v>6</v>
      </c>
      <c r="B12" s="6" t="s">
        <v>505</v>
      </c>
      <c r="C12" s="113">
        <v>4</v>
      </c>
      <c r="D12" s="73">
        <f>SUM(D13:D15)</f>
        <v>536</v>
      </c>
      <c r="E12" s="73">
        <f>SUM(E13:E15)</f>
        <v>747.30000000000007</v>
      </c>
    </row>
    <row r="13" spans="1:5" x14ac:dyDescent="0.25">
      <c r="A13" s="7" t="s">
        <v>7</v>
      </c>
      <c r="B13" s="7" t="s">
        <v>8</v>
      </c>
      <c r="C13" s="114">
        <v>5</v>
      </c>
      <c r="D13" s="74">
        <v>354</v>
      </c>
      <c r="E13" s="74">
        <v>536.5</v>
      </c>
    </row>
    <row r="14" spans="1:5" x14ac:dyDescent="0.25">
      <c r="A14" s="7" t="s">
        <v>9</v>
      </c>
      <c r="B14" s="7" t="s">
        <v>10</v>
      </c>
      <c r="C14" s="114">
        <v>6</v>
      </c>
      <c r="D14" s="74">
        <v>7</v>
      </c>
      <c r="E14" s="74">
        <v>13.7</v>
      </c>
    </row>
    <row r="15" spans="1:5" x14ac:dyDescent="0.25">
      <c r="A15" s="7" t="s">
        <v>11</v>
      </c>
      <c r="B15" s="7" t="s">
        <v>12</v>
      </c>
      <c r="C15" s="114">
        <v>7</v>
      </c>
      <c r="D15" s="74">
        <v>175</v>
      </c>
      <c r="E15" s="74">
        <v>197.1</v>
      </c>
    </row>
    <row r="16" spans="1:5" x14ac:dyDescent="0.25">
      <c r="A16" s="6" t="s">
        <v>13</v>
      </c>
      <c r="B16" s="6" t="s">
        <v>506</v>
      </c>
      <c r="C16" s="113">
        <v>8</v>
      </c>
      <c r="D16" s="73">
        <f>SUM(D17:D17)</f>
        <v>23</v>
      </c>
      <c r="E16" s="73">
        <f>SUM(E17:E17)</f>
        <v>25.3</v>
      </c>
    </row>
    <row r="17" spans="1:5" x14ac:dyDescent="0.25">
      <c r="A17" s="7" t="s">
        <v>14</v>
      </c>
      <c r="B17" s="7" t="s">
        <v>15</v>
      </c>
      <c r="C17" s="124">
        <v>9</v>
      </c>
      <c r="D17" s="74">
        <v>23</v>
      </c>
      <c r="E17" s="74">
        <v>25.3</v>
      </c>
    </row>
    <row r="18" spans="1:5" x14ac:dyDescent="0.25">
      <c r="A18" s="6" t="s">
        <v>16</v>
      </c>
      <c r="B18" s="6" t="s">
        <v>507</v>
      </c>
      <c r="C18" s="123">
        <v>10</v>
      </c>
      <c r="D18" s="73">
        <f>D19</f>
        <v>10929.9</v>
      </c>
      <c r="E18" s="73">
        <f>E19</f>
        <v>10788.2</v>
      </c>
    </row>
    <row r="19" spans="1:5" x14ac:dyDescent="0.25">
      <c r="A19" s="6" t="s">
        <v>17</v>
      </c>
      <c r="B19" s="6" t="s">
        <v>508</v>
      </c>
      <c r="C19" s="123">
        <v>11</v>
      </c>
      <c r="D19" s="73">
        <f>D20+D79</f>
        <v>10929.9</v>
      </c>
      <c r="E19" s="73">
        <f>E20+E79</f>
        <v>10788.2</v>
      </c>
    </row>
    <row r="20" spans="1:5" ht="27.6" x14ac:dyDescent="0.25">
      <c r="A20" s="6" t="s">
        <v>18</v>
      </c>
      <c r="B20" s="9" t="s">
        <v>502</v>
      </c>
      <c r="C20" s="123">
        <v>12</v>
      </c>
      <c r="D20" s="73">
        <f>D21+D49+D55</f>
        <v>9842.1999999999989</v>
      </c>
      <c r="E20" s="73">
        <f>E21+E49+E55</f>
        <v>9700.9000000000015</v>
      </c>
    </row>
    <row r="21" spans="1:5" ht="27.6" x14ac:dyDescent="0.25">
      <c r="A21" s="78" t="s">
        <v>19</v>
      </c>
      <c r="B21" s="120" t="s">
        <v>509</v>
      </c>
      <c r="C21" s="123">
        <v>13</v>
      </c>
      <c r="D21" s="79">
        <f>D22+D45+D46</f>
        <v>8576.6999999999989</v>
      </c>
      <c r="E21" s="79">
        <f>E22+E45+E46</f>
        <v>8558.3000000000011</v>
      </c>
    </row>
    <row r="22" spans="1:5" ht="27.6" x14ac:dyDescent="0.25">
      <c r="A22" s="7"/>
      <c r="B22" s="9" t="s">
        <v>549</v>
      </c>
      <c r="C22" s="123">
        <v>14</v>
      </c>
      <c r="D22" s="73">
        <f>SUM(D23:D44)</f>
        <v>3075.1000000000004</v>
      </c>
      <c r="E22" s="73">
        <f>SUM(E23:E44)</f>
        <v>3058.9000000000005</v>
      </c>
    </row>
    <row r="23" spans="1:5" x14ac:dyDescent="0.25">
      <c r="A23" s="7"/>
      <c r="B23" s="3" t="s">
        <v>270</v>
      </c>
      <c r="C23" s="124">
        <v>15</v>
      </c>
      <c r="D23" s="74">
        <v>0.2</v>
      </c>
      <c r="E23" s="74">
        <v>0.2</v>
      </c>
    </row>
    <row r="24" spans="1:5" x14ac:dyDescent="0.25">
      <c r="A24" s="7"/>
      <c r="B24" s="5" t="s">
        <v>271</v>
      </c>
      <c r="C24" s="124">
        <v>16</v>
      </c>
      <c r="D24" s="74">
        <v>16.399999999999999</v>
      </c>
      <c r="E24" s="74">
        <v>16.399999999999999</v>
      </c>
    </row>
    <row r="25" spans="1:5" ht="29.1" customHeight="1" x14ac:dyDescent="0.25">
      <c r="A25" s="7"/>
      <c r="B25" s="3" t="s">
        <v>272</v>
      </c>
      <c r="C25" s="124">
        <v>17</v>
      </c>
      <c r="D25" s="74">
        <v>8</v>
      </c>
      <c r="E25" s="74">
        <v>8</v>
      </c>
    </row>
    <row r="26" spans="1:5" ht="29.1" customHeight="1" x14ac:dyDescent="0.25">
      <c r="A26" s="7"/>
      <c r="B26" s="4" t="s">
        <v>273</v>
      </c>
      <c r="C26" s="124">
        <v>18</v>
      </c>
      <c r="D26" s="74">
        <v>118</v>
      </c>
      <c r="E26" s="74">
        <v>115.1</v>
      </c>
    </row>
    <row r="27" spans="1:5" x14ac:dyDescent="0.25">
      <c r="A27" s="7"/>
      <c r="B27" s="4" t="s">
        <v>274</v>
      </c>
      <c r="C27" s="124">
        <v>19</v>
      </c>
      <c r="D27" s="74">
        <v>318.7</v>
      </c>
      <c r="E27" s="74">
        <v>309.8</v>
      </c>
    </row>
    <row r="28" spans="1:5" x14ac:dyDescent="0.25">
      <c r="A28" s="7"/>
      <c r="B28" s="4" t="s">
        <v>275</v>
      </c>
      <c r="C28" s="124">
        <v>20</v>
      </c>
      <c r="D28" s="74">
        <v>1406.1</v>
      </c>
      <c r="E28" s="74">
        <v>1401.7</v>
      </c>
    </row>
    <row r="29" spans="1:5" x14ac:dyDescent="0.25">
      <c r="A29" s="7"/>
      <c r="B29" s="4" t="s">
        <v>276</v>
      </c>
      <c r="C29" s="124">
        <v>21</v>
      </c>
      <c r="D29" s="74">
        <v>19.899999999999999</v>
      </c>
      <c r="E29" s="74">
        <v>19.899999999999999</v>
      </c>
    </row>
    <row r="30" spans="1:5" ht="29.1" customHeight="1" x14ac:dyDescent="0.25">
      <c r="A30" s="7"/>
      <c r="B30" s="4" t="s">
        <v>493</v>
      </c>
      <c r="C30" s="124">
        <v>22</v>
      </c>
      <c r="D30" s="74">
        <v>34.200000000000003</v>
      </c>
      <c r="E30" s="74">
        <v>34.200000000000003</v>
      </c>
    </row>
    <row r="31" spans="1:5" x14ac:dyDescent="0.25">
      <c r="A31" s="7"/>
      <c r="B31" s="3" t="s">
        <v>277</v>
      </c>
      <c r="C31" s="124">
        <v>23</v>
      </c>
      <c r="D31" s="74">
        <v>21.7</v>
      </c>
      <c r="E31" s="74">
        <v>21.7</v>
      </c>
    </row>
    <row r="32" spans="1:5" x14ac:dyDescent="0.25">
      <c r="A32" s="7"/>
      <c r="B32" s="3" t="s">
        <v>278</v>
      </c>
      <c r="C32" s="124">
        <v>24</v>
      </c>
      <c r="D32" s="74">
        <v>4.3</v>
      </c>
      <c r="E32" s="74">
        <v>4.3</v>
      </c>
    </row>
    <row r="33" spans="1:5" ht="29.1" customHeight="1" x14ac:dyDescent="0.25">
      <c r="A33" s="7"/>
      <c r="B33" s="10" t="s">
        <v>279</v>
      </c>
      <c r="C33" s="124">
        <v>25</v>
      </c>
      <c r="D33" s="74">
        <v>0.3</v>
      </c>
      <c r="E33" s="74">
        <v>0.3</v>
      </c>
    </row>
    <row r="34" spans="1:5" x14ac:dyDescent="0.25">
      <c r="A34" s="7"/>
      <c r="B34" s="3" t="s">
        <v>280</v>
      </c>
      <c r="C34" s="124">
        <v>26</v>
      </c>
      <c r="D34" s="74">
        <v>27</v>
      </c>
      <c r="E34" s="74">
        <v>27</v>
      </c>
    </row>
    <row r="35" spans="1:5" x14ac:dyDescent="0.25">
      <c r="A35" s="7"/>
      <c r="B35" s="3" t="s">
        <v>281</v>
      </c>
      <c r="C35" s="124">
        <v>27</v>
      </c>
      <c r="D35" s="111">
        <v>470.2</v>
      </c>
      <c r="E35" s="111">
        <v>470.2</v>
      </c>
    </row>
    <row r="36" spans="1:5" ht="31.5" customHeight="1" x14ac:dyDescent="0.25">
      <c r="A36" s="7"/>
      <c r="B36" s="3" t="s">
        <v>282</v>
      </c>
      <c r="C36" s="124">
        <v>28</v>
      </c>
      <c r="D36" s="74">
        <v>1.8</v>
      </c>
      <c r="E36" s="74">
        <v>1.8</v>
      </c>
    </row>
    <row r="37" spans="1:5" x14ac:dyDescent="0.25">
      <c r="A37" s="7"/>
      <c r="B37" s="3" t="s">
        <v>283</v>
      </c>
      <c r="C37" s="124">
        <v>29</v>
      </c>
      <c r="D37" s="74">
        <v>217.1</v>
      </c>
      <c r="E37" s="74">
        <v>217.1</v>
      </c>
    </row>
    <row r="38" spans="1:5" x14ac:dyDescent="0.25">
      <c r="A38" s="7"/>
      <c r="B38" s="4" t="s">
        <v>284</v>
      </c>
      <c r="C38" s="124">
        <v>30</v>
      </c>
      <c r="D38" s="74">
        <v>207</v>
      </c>
      <c r="E38" s="74">
        <v>207</v>
      </c>
    </row>
    <row r="39" spans="1:5" ht="29.1" customHeight="1" x14ac:dyDescent="0.25">
      <c r="A39" s="7"/>
      <c r="B39" s="4" t="s">
        <v>285</v>
      </c>
      <c r="C39" s="124">
        <v>31</v>
      </c>
      <c r="D39" s="74">
        <v>12.6</v>
      </c>
      <c r="E39" s="74">
        <v>12.6</v>
      </c>
    </row>
    <row r="40" spans="1:5" ht="41.4" x14ac:dyDescent="0.25">
      <c r="A40" s="7"/>
      <c r="B40" s="3" t="s">
        <v>553</v>
      </c>
      <c r="C40" s="124">
        <v>32</v>
      </c>
      <c r="D40" s="74">
        <v>135.80000000000001</v>
      </c>
      <c r="E40" s="74">
        <v>135.80000000000001</v>
      </c>
    </row>
    <row r="41" spans="1:5" ht="45" customHeight="1" x14ac:dyDescent="0.25">
      <c r="A41" s="7"/>
      <c r="B41" s="70" t="s">
        <v>494</v>
      </c>
      <c r="C41" s="124">
        <v>33</v>
      </c>
      <c r="D41" s="74">
        <v>30.6</v>
      </c>
      <c r="E41" s="74">
        <v>30.6</v>
      </c>
    </row>
    <row r="42" spans="1:5" ht="15" customHeight="1" x14ac:dyDescent="0.25">
      <c r="A42" s="7"/>
      <c r="B42" s="70" t="s">
        <v>357</v>
      </c>
      <c r="C42" s="124">
        <v>34</v>
      </c>
      <c r="D42" s="74">
        <v>1.4</v>
      </c>
      <c r="E42" s="74">
        <v>1.4</v>
      </c>
    </row>
    <row r="43" spans="1:5" ht="15" customHeight="1" x14ac:dyDescent="0.25">
      <c r="A43" s="7"/>
      <c r="B43" s="70" t="s">
        <v>391</v>
      </c>
      <c r="C43" s="124">
        <v>35</v>
      </c>
      <c r="D43" s="74">
        <v>3</v>
      </c>
      <c r="E43" s="74">
        <v>3</v>
      </c>
    </row>
    <row r="44" spans="1:5" ht="55.2" x14ac:dyDescent="0.25">
      <c r="A44" s="7"/>
      <c r="B44" s="116" t="s">
        <v>495</v>
      </c>
      <c r="C44" s="124">
        <v>36</v>
      </c>
      <c r="D44" s="74">
        <v>20.8</v>
      </c>
      <c r="E44" s="74">
        <v>20.8</v>
      </c>
    </row>
    <row r="45" spans="1:5" x14ac:dyDescent="0.25">
      <c r="A45" s="7"/>
      <c r="B45" s="9" t="s">
        <v>36</v>
      </c>
      <c r="C45" s="123">
        <v>37</v>
      </c>
      <c r="D45" s="73">
        <v>5215.2</v>
      </c>
      <c r="E45" s="73">
        <v>5213.5</v>
      </c>
    </row>
    <row r="46" spans="1:5" x14ac:dyDescent="0.25">
      <c r="A46" s="7"/>
      <c r="B46" s="9" t="s">
        <v>318</v>
      </c>
      <c r="C46" s="123">
        <v>38</v>
      </c>
      <c r="D46" s="73">
        <f>SUM(D47:D48)</f>
        <v>286.39999999999998</v>
      </c>
      <c r="E46" s="73">
        <f>SUM(E47:E48)</f>
        <v>285.89999999999998</v>
      </c>
    </row>
    <row r="47" spans="1:5" ht="41.4" x14ac:dyDescent="0.25">
      <c r="A47" s="7"/>
      <c r="B47" s="133" t="s">
        <v>397</v>
      </c>
      <c r="C47" s="124">
        <v>39</v>
      </c>
      <c r="D47" s="117">
        <v>31.5</v>
      </c>
      <c r="E47" s="117">
        <v>31.5</v>
      </c>
    </row>
    <row r="48" spans="1:5" ht="41.4" x14ac:dyDescent="0.25">
      <c r="A48" s="7"/>
      <c r="B48" s="118" t="s">
        <v>496</v>
      </c>
      <c r="C48" s="124">
        <v>40</v>
      </c>
      <c r="D48" s="117">
        <v>254.9</v>
      </c>
      <c r="E48" s="117">
        <v>254.4</v>
      </c>
    </row>
    <row r="49" spans="1:5" ht="41.4" x14ac:dyDescent="0.25">
      <c r="A49" s="78" t="s">
        <v>310</v>
      </c>
      <c r="B49" s="81" t="s">
        <v>392</v>
      </c>
      <c r="C49" s="123">
        <v>41</v>
      </c>
      <c r="D49" s="79">
        <f>SUM(D50:D54)</f>
        <v>99.399999999999991</v>
      </c>
      <c r="E49" s="79">
        <f>SUM(E50:E54)</f>
        <v>59</v>
      </c>
    </row>
    <row r="50" spans="1:5" ht="27.6" x14ac:dyDescent="0.25">
      <c r="A50" s="7"/>
      <c r="B50" s="174" t="s">
        <v>342</v>
      </c>
      <c r="C50" s="124">
        <v>42</v>
      </c>
      <c r="D50" s="74">
        <v>15.6</v>
      </c>
      <c r="E50" s="74">
        <v>15.6</v>
      </c>
    </row>
    <row r="51" spans="1:5" ht="27.6" x14ac:dyDescent="0.25">
      <c r="A51" s="7"/>
      <c r="B51" s="134" t="s">
        <v>393</v>
      </c>
      <c r="C51" s="124">
        <v>43</v>
      </c>
      <c r="D51" s="74">
        <v>45</v>
      </c>
      <c r="E51" s="74">
        <v>13.3</v>
      </c>
    </row>
    <row r="52" spans="1:5" ht="27.6" x14ac:dyDescent="0.25">
      <c r="A52" s="7"/>
      <c r="B52" s="134" t="s">
        <v>394</v>
      </c>
      <c r="C52" s="124">
        <v>44</v>
      </c>
      <c r="D52" s="74">
        <v>3.5</v>
      </c>
      <c r="E52" s="74"/>
    </row>
    <row r="53" spans="1:5" ht="27.6" x14ac:dyDescent="0.25">
      <c r="A53" s="7"/>
      <c r="B53" s="175" t="s">
        <v>554</v>
      </c>
      <c r="C53" s="124">
        <v>45</v>
      </c>
      <c r="D53" s="74">
        <v>31.1</v>
      </c>
      <c r="E53" s="74">
        <v>25.9</v>
      </c>
    </row>
    <row r="54" spans="1:5" x14ac:dyDescent="0.25">
      <c r="A54" s="7"/>
      <c r="B54" s="204" t="s">
        <v>590</v>
      </c>
      <c r="C54" s="124">
        <v>46</v>
      </c>
      <c r="D54" s="74">
        <v>4.2</v>
      </c>
      <c r="E54" s="74">
        <v>4.2</v>
      </c>
    </row>
    <row r="55" spans="1:5" x14ac:dyDescent="0.25">
      <c r="A55" s="78" t="s">
        <v>395</v>
      </c>
      <c r="B55" s="81" t="s">
        <v>396</v>
      </c>
      <c r="C55" s="123">
        <v>47</v>
      </c>
      <c r="D55" s="136">
        <f>SUM(D56:D78)</f>
        <v>1166.1000000000001</v>
      </c>
      <c r="E55" s="136">
        <f>SUM(E56:E78)</f>
        <v>1083.6000000000001</v>
      </c>
    </row>
    <row r="56" spans="1:5" ht="27.6" x14ac:dyDescent="0.25">
      <c r="A56" s="33"/>
      <c r="B56" s="118" t="s">
        <v>497</v>
      </c>
      <c r="C56" s="124">
        <v>48</v>
      </c>
      <c r="D56" s="74">
        <v>46.2</v>
      </c>
      <c r="E56" s="74">
        <v>46.2</v>
      </c>
    </row>
    <row r="57" spans="1:5" ht="55.2" x14ac:dyDescent="0.25">
      <c r="A57" s="33"/>
      <c r="B57" s="139" t="s">
        <v>498</v>
      </c>
      <c r="C57" s="124">
        <v>49</v>
      </c>
      <c r="D57" s="74">
        <v>73.599999999999994</v>
      </c>
      <c r="E57" s="74">
        <v>73.400000000000006</v>
      </c>
    </row>
    <row r="58" spans="1:5" ht="27.6" x14ac:dyDescent="0.25">
      <c r="A58" s="33"/>
      <c r="B58" s="140" t="s">
        <v>500</v>
      </c>
      <c r="C58" s="124">
        <v>50</v>
      </c>
      <c r="D58" s="74">
        <v>176.7</v>
      </c>
      <c r="E58" s="74">
        <v>174.4</v>
      </c>
    </row>
    <row r="59" spans="1:5" ht="41.4" x14ac:dyDescent="0.25">
      <c r="A59" s="33"/>
      <c r="B59" s="5" t="s">
        <v>555</v>
      </c>
      <c r="C59" s="124">
        <v>51</v>
      </c>
      <c r="D59" s="74">
        <v>18.100000000000001</v>
      </c>
      <c r="E59" s="74">
        <v>12.2</v>
      </c>
    </row>
    <row r="60" spans="1:5" ht="27.6" x14ac:dyDescent="0.25">
      <c r="A60" s="33"/>
      <c r="B60" s="5" t="s">
        <v>562</v>
      </c>
      <c r="C60" s="124">
        <v>52</v>
      </c>
      <c r="D60" s="74">
        <v>7.7</v>
      </c>
      <c r="E60" s="74">
        <v>3.8</v>
      </c>
    </row>
    <row r="61" spans="1:5" x14ac:dyDescent="0.25">
      <c r="A61" s="33"/>
      <c r="B61" s="5" t="s">
        <v>556</v>
      </c>
      <c r="C61" s="124">
        <v>53</v>
      </c>
      <c r="D61" s="74">
        <v>95.9</v>
      </c>
      <c r="E61" s="74">
        <v>95.9</v>
      </c>
    </row>
    <row r="62" spans="1:5" ht="27.6" x14ac:dyDescent="0.25">
      <c r="A62" s="33"/>
      <c r="B62" s="5" t="s">
        <v>557</v>
      </c>
      <c r="C62" s="124">
        <v>54</v>
      </c>
      <c r="D62" s="74">
        <v>0.1</v>
      </c>
      <c r="E62" s="74">
        <v>0.1</v>
      </c>
    </row>
    <row r="63" spans="1:5" ht="41.4" x14ac:dyDescent="0.25">
      <c r="A63" s="33"/>
      <c r="B63" s="205" t="s">
        <v>595</v>
      </c>
      <c r="C63" s="124">
        <v>55</v>
      </c>
      <c r="D63" s="74">
        <v>16.8</v>
      </c>
      <c r="E63" s="74">
        <v>16.100000000000001</v>
      </c>
    </row>
    <row r="64" spans="1:5" x14ac:dyDescent="0.25">
      <c r="A64" s="33"/>
      <c r="B64" s="205" t="s">
        <v>558</v>
      </c>
      <c r="C64" s="124">
        <v>56</v>
      </c>
      <c r="D64" s="74">
        <v>23.1</v>
      </c>
      <c r="E64" s="74">
        <v>23.1</v>
      </c>
    </row>
    <row r="65" spans="1:5" ht="27.6" x14ac:dyDescent="0.25">
      <c r="A65" s="33"/>
      <c r="B65" s="5" t="s">
        <v>559</v>
      </c>
      <c r="C65" s="124">
        <v>57</v>
      </c>
      <c r="D65" s="74">
        <v>58.4</v>
      </c>
      <c r="E65" s="74">
        <v>58.4</v>
      </c>
    </row>
    <row r="66" spans="1:5" x14ac:dyDescent="0.25">
      <c r="A66" s="33"/>
      <c r="B66" s="205" t="s">
        <v>596</v>
      </c>
      <c r="C66" s="124">
        <v>58</v>
      </c>
      <c r="D66" s="74">
        <v>12.3</v>
      </c>
      <c r="E66" s="74">
        <v>12.3</v>
      </c>
    </row>
    <row r="67" spans="1:5" ht="27.6" x14ac:dyDescent="0.25">
      <c r="A67" s="33"/>
      <c r="B67" s="5" t="s">
        <v>560</v>
      </c>
      <c r="C67" s="124">
        <v>59</v>
      </c>
      <c r="D67" s="74">
        <v>1.4</v>
      </c>
      <c r="E67" s="74">
        <v>1.4</v>
      </c>
    </row>
    <row r="68" spans="1:5" ht="63.75" customHeight="1" x14ac:dyDescent="0.25">
      <c r="A68" s="33"/>
      <c r="B68" s="5" t="s">
        <v>564</v>
      </c>
      <c r="C68" s="124">
        <v>60</v>
      </c>
      <c r="D68" s="74">
        <v>19.7</v>
      </c>
      <c r="E68" s="74">
        <v>19.7</v>
      </c>
    </row>
    <row r="69" spans="1:5" ht="41.4" x14ac:dyDescent="0.25">
      <c r="A69" s="33"/>
      <c r="B69" s="5" t="s">
        <v>563</v>
      </c>
      <c r="C69" s="124">
        <v>61</v>
      </c>
      <c r="D69" s="74">
        <v>3.6</v>
      </c>
      <c r="E69" s="74">
        <v>1.8</v>
      </c>
    </row>
    <row r="70" spans="1:5" x14ac:dyDescent="0.25">
      <c r="A70" s="33"/>
      <c r="B70" s="5" t="s">
        <v>499</v>
      </c>
      <c r="C70" s="124">
        <v>62</v>
      </c>
      <c r="D70" s="74">
        <v>11.2</v>
      </c>
      <c r="E70" s="74">
        <v>11.2</v>
      </c>
    </row>
    <row r="71" spans="1:5" ht="41.4" x14ac:dyDescent="0.25">
      <c r="A71" s="33"/>
      <c r="B71" s="5" t="s">
        <v>597</v>
      </c>
      <c r="C71" s="124">
        <v>63</v>
      </c>
      <c r="D71" s="74">
        <v>523</v>
      </c>
      <c r="E71" s="74">
        <v>455.4</v>
      </c>
    </row>
    <row r="72" spans="1:5" ht="61.5" customHeight="1" x14ac:dyDescent="0.25">
      <c r="A72" s="33"/>
      <c r="B72" s="5" t="s">
        <v>561</v>
      </c>
      <c r="C72" s="124">
        <v>64</v>
      </c>
      <c r="D72" s="74">
        <v>4.5999999999999996</v>
      </c>
      <c r="E72" s="74">
        <v>4.5999999999999996</v>
      </c>
    </row>
    <row r="73" spans="1:5" ht="69" x14ac:dyDescent="0.25">
      <c r="A73" s="33"/>
      <c r="B73" s="5" t="s">
        <v>591</v>
      </c>
      <c r="C73" s="124">
        <v>65</v>
      </c>
      <c r="D73" s="74">
        <v>2.5</v>
      </c>
      <c r="E73" s="74">
        <v>2</v>
      </c>
    </row>
    <row r="74" spans="1:5" ht="82.8" x14ac:dyDescent="0.25">
      <c r="A74" s="33"/>
      <c r="B74" s="5" t="s">
        <v>592</v>
      </c>
      <c r="C74" s="124">
        <v>66</v>
      </c>
      <c r="D74" s="74">
        <v>18</v>
      </c>
      <c r="E74" s="74">
        <v>18</v>
      </c>
    </row>
    <row r="75" spans="1:5" ht="41.4" x14ac:dyDescent="0.25">
      <c r="A75" s="33"/>
      <c r="B75" s="5" t="s">
        <v>565</v>
      </c>
      <c r="C75" s="124">
        <v>67</v>
      </c>
      <c r="D75" s="74">
        <v>33.200000000000003</v>
      </c>
      <c r="E75" s="74">
        <v>33.200000000000003</v>
      </c>
    </row>
    <row r="76" spans="1:5" x14ac:dyDescent="0.25">
      <c r="A76" s="33"/>
      <c r="B76" s="5" t="s">
        <v>593</v>
      </c>
      <c r="C76" s="124">
        <v>68</v>
      </c>
      <c r="D76" s="74">
        <v>10</v>
      </c>
      <c r="E76" s="74">
        <v>10</v>
      </c>
    </row>
    <row r="77" spans="1:5" ht="41.4" x14ac:dyDescent="0.25">
      <c r="A77" s="33"/>
      <c r="B77" s="5" t="s">
        <v>566</v>
      </c>
      <c r="C77" s="124">
        <v>69</v>
      </c>
      <c r="D77" s="74"/>
      <c r="E77" s="74">
        <v>0.4</v>
      </c>
    </row>
    <row r="78" spans="1:5" ht="41.4" x14ac:dyDescent="0.25">
      <c r="A78" s="33"/>
      <c r="B78" s="5" t="s">
        <v>594</v>
      </c>
      <c r="C78" s="124">
        <v>70</v>
      </c>
      <c r="D78" s="74">
        <v>10</v>
      </c>
      <c r="E78" s="74">
        <v>10</v>
      </c>
    </row>
    <row r="79" spans="1:5" ht="27.6" x14ac:dyDescent="0.25">
      <c r="A79" s="6" t="s">
        <v>37</v>
      </c>
      <c r="B79" s="120" t="s">
        <v>510</v>
      </c>
      <c r="C79" s="123">
        <v>71</v>
      </c>
      <c r="D79" s="73">
        <f>D80</f>
        <v>1087.7</v>
      </c>
      <c r="E79" s="73">
        <f>E80</f>
        <v>1087.3</v>
      </c>
    </row>
    <row r="80" spans="1:5" x14ac:dyDescent="0.25">
      <c r="A80" s="78" t="s">
        <v>38</v>
      </c>
      <c r="B80" s="120" t="s">
        <v>511</v>
      </c>
      <c r="C80" s="123">
        <v>72</v>
      </c>
      <c r="D80" s="79">
        <f>D81</f>
        <v>1087.7</v>
      </c>
      <c r="E80" s="79">
        <f>E81</f>
        <v>1087.3</v>
      </c>
    </row>
    <row r="81" spans="1:5" ht="29.1" customHeight="1" x14ac:dyDescent="0.25">
      <c r="A81" s="78" t="s">
        <v>398</v>
      </c>
      <c r="B81" s="121" t="s">
        <v>399</v>
      </c>
      <c r="C81" s="123">
        <v>73</v>
      </c>
      <c r="D81" s="79">
        <f>SUM(D82:D84)</f>
        <v>1087.7</v>
      </c>
      <c r="E81" s="79">
        <f>SUM(E82:E84)</f>
        <v>1087.3</v>
      </c>
    </row>
    <row r="82" spans="1:5" ht="55.2" x14ac:dyDescent="0.25">
      <c r="A82" s="122"/>
      <c r="B82" s="5" t="s">
        <v>598</v>
      </c>
      <c r="C82" s="124">
        <v>74</v>
      </c>
      <c r="D82" s="74">
        <v>18.8</v>
      </c>
      <c r="E82" s="74">
        <v>18.8</v>
      </c>
    </row>
    <row r="83" spans="1:5" ht="41.4" x14ac:dyDescent="0.25">
      <c r="A83" s="122"/>
      <c r="B83" s="206" t="s">
        <v>599</v>
      </c>
      <c r="C83" s="124">
        <v>75</v>
      </c>
      <c r="D83" s="74">
        <v>1029.2</v>
      </c>
      <c r="E83" s="74">
        <v>1028.8</v>
      </c>
    </row>
    <row r="84" spans="1:5" ht="27.6" x14ac:dyDescent="0.25">
      <c r="A84" s="122"/>
      <c r="B84" s="206" t="s">
        <v>600</v>
      </c>
      <c r="C84" s="124">
        <v>76</v>
      </c>
      <c r="D84" s="74">
        <v>39.700000000000003</v>
      </c>
      <c r="E84" s="74">
        <v>39.700000000000003</v>
      </c>
    </row>
    <row r="85" spans="1:5" x14ac:dyDescent="0.25">
      <c r="A85" s="6" t="s">
        <v>39</v>
      </c>
      <c r="B85" s="6" t="s">
        <v>512</v>
      </c>
      <c r="C85" s="123">
        <v>77</v>
      </c>
      <c r="D85" s="73">
        <f>D86+D95+D103+D104</f>
        <v>1208.2</v>
      </c>
      <c r="E85" s="73">
        <f>E86+E95+E103+E104</f>
        <v>1140.8</v>
      </c>
    </row>
    <row r="86" spans="1:5" x14ac:dyDescent="0.25">
      <c r="A86" s="6" t="s">
        <v>40</v>
      </c>
      <c r="B86" s="6" t="s">
        <v>513</v>
      </c>
      <c r="C86" s="123">
        <v>78</v>
      </c>
      <c r="D86" s="73">
        <f>D87+D90+D92</f>
        <v>140.6</v>
      </c>
      <c r="E86" s="73">
        <f>E87+E90+E92</f>
        <v>150.6</v>
      </c>
    </row>
    <row r="87" spans="1:5" x14ac:dyDescent="0.25">
      <c r="A87" s="7" t="s">
        <v>41</v>
      </c>
      <c r="B87" s="7" t="s">
        <v>42</v>
      </c>
      <c r="C87" s="124">
        <v>79</v>
      </c>
      <c r="D87" s="74">
        <f>D88+D89</f>
        <v>0</v>
      </c>
      <c r="E87" s="74">
        <f>E88+E89</f>
        <v>17.899999999999999</v>
      </c>
    </row>
    <row r="88" spans="1:5" x14ac:dyDescent="0.25">
      <c r="A88" s="7" t="s">
        <v>317</v>
      </c>
      <c r="B88" s="7" t="s">
        <v>316</v>
      </c>
      <c r="C88" s="125">
        <v>80</v>
      </c>
      <c r="D88" s="74">
        <v>0</v>
      </c>
      <c r="E88" s="74">
        <v>1.9</v>
      </c>
    </row>
    <row r="89" spans="1:5" x14ac:dyDescent="0.25">
      <c r="A89" s="7" t="s">
        <v>601</v>
      </c>
      <c r="B89" s="207" t="s">
        <v>602</v>
      </c>
      <c r="C89" s="125">
        <v>81</v>
      </c>
      <c r="D89" s="74"/>
      <c r="E89" s="74">
        <v>16</v>
      </c>
    </row>
    <row r="90" spans="1:5" x14ac:dyDescent="0.25">
      <c r="A90" s="7" t="s">
        <v>43</v>
      </c>
      <c r="B90" s="7" t="s">
        <v>400</v>
      </c>
      <c r="C90" s="124">
        <v>82</v>
      </c>
      <c r="D90" s="74">
        <f>D91</f>
        <v>100</v>
      </c>
      <c r="E90" s="74">
        <f>E91</f>
        <v>103.7</v>
      </c>
    </row>
    <row r="91" spans="1:5" ht="18" customHeight="1" x14ac:dyDescent="0.25">
      <c r="A91" s="7" t="s">
        <v>44</v>
      </c>
      <c r="B91" s="8" t="s">
        <v>401</v>
      </c>
      <c r="C91" s="124">
        <v>83</v>
      </c>
      <c r="D91" s="74">
        <v>100</v>
      </c>
      <c r="E91" s="74">
        <v>103.7</v>
      </c>
    </row>
    <row r="92" spans="1:5" ht="18" customHeight="1" x14ac:dyDescent="0.25">
      <c r="A92" s="7" t="s">
        <v>402</v>
      </c>
      <c r="B92" s="8" t="s">
        <v>403</v>
      </c>
      <c r="C92" s="124">
        <v>84</v>
      </c>
      <c r="D92" s="74">
        <f>D93+D94</f>
        <v>40.599999999999994</v>
      </c>
      <c r="E92" s="74">
        <f>E93+E94</f>
        <v>29</v>
      </c>
    </row>
    <row r="93" spans="1:5" x14ac:dyDescent="0.25">
      <c r="A93" s="7" t="s">
        <v>404</v>
      </c>
      <c r="B93" s="7" t="s">
        <v>45</v>
      </c>
      <c r="C93" s="124">
        <v>85</v>
      </c>
      <c r="D93" s="74">
        <v>29.9</v>
      </c>
      <c r="E93" s="74">
        <v>23.6</v>
      </c>
    </row>
    <row r="94" spans="1:5" x14ac:dyDescent="0.25">
      <c r="A94" s="7" t="s">
        <v>405</v>
      </c>
      <c r="B94" s="7" t="s">
        <v>46</v>
      </c>
      <c r="C94" s="124">
        <v>86</v>
      </c>
      <c r="D94" s="74">
        <v>10.7</v>
      </c>
      <c r="E94" s="74">
        <v>5.4</v>
      </c>
    </row>
    <row r="95" spans="1:5" x14ac:dyDescent="0.25">
      <c r="A95" s="6" t="s">
        <v>47</v>
      </c>
      <c r="B95" s="6" t="s">
        <v>514</v>
      </c>
      <c r="C95" s="123">
        <v>87</v>
      </c>
      <c r="D95" s="73">
        <f>SUM(D96:D100)</f>
        <v>1017.6</v>
      </c>
      <c r="E95" s="73">
        <f>SUM(E96:E100)</f>
        <v>928.2</v>
      </c>
    </row>
    <row r="96" spans="1:5" x14ac:dyDescent="0.25">
      <c r="A96" s="7" t="s">
        <v>339</v>
      </c>
      <c r="B96" s="7" t="s">
        <v>406</v>
      </c>
      <c r="C96" s="124">
        <v>88</v>
      </c>
      <c r="D96" s="74">
        <v>39.9</v>
      </c>
      <c r="E96" s="74">
        <v>30.1</v>
      </c>
    </row>
    <row r="97" spans="1:5" x14ac:dyDescent="0.25">
      <c r="A97" s="7" t="s">
        <v>339</v>
      </c>
      <c r="B97" s="7" t="s">
        <v>501</v>
      </c>
      <c r="C97" s="124">
        <v>89</v>
      </c>
      <c r="D97" s="74">
        <v>5</v>
      </c>
      <c r="E97" s="74">
        <v>10.6</v>
      </c>
    </row>
    <row r="98" spans="1:5" x14ac:dyDescent="0.25">
      <c r="A98" s="7" t="s">
        <v>48</v>
      </c>
      <c r="B98" s="7" t="s">
        <v>407</v>
      </c>
      <c r="C98" s="124">
        <v>90</v>
      </c>
      <c r="D98" s="74">
        <v>28</v>
      </c>
      <c r="E98" s="74">
        <v>28.2</v>
      </c>
    </row>
    <row r="99" spans="1:5" ht="27.6" x14ac:dyDescent="0.25">
      <c r="A99" s="7" t="s">
        <v>408</v>
      </c>
      <c r="B99" s="8" t="s">
        <v>409</v>
      </c>
      <c r="C99" s="124">
        <v>91</v>
      </c>
      <c r="D99" s="74">
        <v>375.7</v>
      </c>
      <c r="E99" s="74">
        <v>334.3</v>
      </c>
    </row>
    <row r="100" spans="1:5" x14ac:dyDescent="0.25">
      <c r="A100" s="78" t="s">
        <v>410</v>
      </c>
      <c r="B100" s="119" t="s">
        <v>411</v>
      </c>
      <c r="C100" s="124">
        <v>92</v>
      </c>
      <c r="D100" s="79">
        <f>D101+D102</f>
        <v>569</v>
      </c>
      <c r="E100" s="79">
        <f>E101+E102</f>
        <v>525</v>
      </c>
    </row>
    <row r="101" spans="1:5" x14ac:dyDescent="0.25">
      <c r="A101" s="122" t="s">
        <v>412</v>
      </c>
      <c r="B101" s="116" t="s">
        <v>413</v>
      </c>
      <c r="C101" s="124">
        <v>93</v>
      </c>
      <c r="D101" s="74">
        <v>25</v>
      </c>
      <c r="E101" s="74">
        <v>31.7</v>
      </c>
    </row>
    <row r="102" spans="1:5" x14ac:dyDescent="0.25">
      <c r="A102" s="122" t="s">
        <v>414</v>
      </c>
      <c r="B102" s="116" t="s">
        <v>415</v>
      </c>
      <c r="C102" s="124">
        <v>94</v>
      </c>
      <c r="D102" s="74">
        <v>544</v>
      </c>
      <c r="E102" s="74">
        <v>493.3</v>
      </c>
    </row>
    <row r="103" spans="1:5" x14ac:dyDescent="0.25">
      <c r="A103" s="6" t="s">
        <v>49</v>
      </c>
      <c r="B103" s="6" t="s">
        <v>416</v>
      </c>
      <c r="C103" s="123">
        <v>95</v>
      </c>
      <c r="D103" s="73">
        <v>0</v>
      </c>
      <c r="E103" s="73">
        <v>24.6</v>
      </c>
    </row>
    <row r="104" spans="1:5" x14ac:dyDescent="0.25">
      <c r="A104" s="6" t="s">
        <v>417</v>
      </c>
      <c r="B104" s="6" t="s">
        <v>50</v>
      </c>
      <c r="C104" s="123">
        <v>96</v>
      </c>
      <c r="D104" s="73">
        <v>50</v>
      </c>
      <c r="E104" s="73">
        <v>37.4</v>
      </c>
    </row>
    <row r="105" spans="1:5" ht="29.1" customHeight="1" x14ac:dyDescent="0.25">
      <c r="A105" s="6" t="s">
        <v>51</v>
      </c>
      <c r="B105" s="9" t="s">
        <v>515</v>
      </c>
      <c r="C105" s="123">
        <v>97</v>
      </c>
      <c r="D105" s="73">
        <f>D106</f>
        <v>25</v>
      </c>
      <c r="E105" s="73">
        <f>E106</f>
        <v>132.4</v>
      </c>
    </row>
    <row r="106" spans="1:5" x14ac:dyDescent="0.25">
      <c r="A106" s="7" t="s">
        <v>52</v>
      </c>
      <c r="B106" s="7" t="s">
        <v>311</v>
      </c>
      <c r="C106" s="124">
        <v>98</v>
      </c>
      <c r="D106" s="74">
        <f>D107+D108</f>
        <v>25</v>
      </c>
      <c r="E106" s="74">
        <f>E107+E108</f>
        <v>132.4</v>
      </c>
    </row>
    <row r="107" spans="1:5" x14ac:dyDescent="0.25">
      <c r="A107" s="11" t="s">
        <v>53</v>
      </c>
      <c r="B107" s="7" t="s">
        <v>418</v>
      </c>
      <c r="C107" s="126">
        <v>99</v>
      </c>
      <c r="D107" s="75">
        <v>15</v>
      </c>
      <c r="E107" s="75">
        <v>48.7</v>
      </c>
    </row>
    <row r="108" spans="1:5" ht="14.4" thickBot="1" x14ac:dyDescent="0.3">
      <c r="A108" s="11" t="s">
        <v>286</v>
      </c>
      <c r="B108" s="11" t="s">
        <v>287</v>
      </c>
      <c r="C108" s="126">
        <v>100</v>
      </c>
      <c r="D108" s="75">
        <v>10</v>
      </c>
      <c r="E108" s="75">
        <v>83.7</v>
      </c>
    </row>
    <row r="109" spans="1:5" ht="14.4" thickBot="1" x14ac:dyDescent="0.3">
      <c r="A109" s="12"/>
      <c r="B109" s="13" t="s">
        <v>603</v>
      </c>
      <c r="C109" s="127">
        <v>101</v>
      </c>
      <c r="D109" s="176">
        <f>D9+D18+D85+D105</f>
        <v>27576.100000000002</v>
      </c>
      <c r="E109" s="176">
        <f>E9+E18+E85+E105</f>
        <v>29456.2</v>
      </c>
    </row>
    <row r="110" spans="1:5" x14ac:dyDescent="0.25">
      <c r="A110" s="14"/>
      <c r="B110" s="14" t="s">
        <v>54</v>
      </c>
      <c r="C110" s="128">
        <v>102</v>
      </c>
      <c r="D110" s="72">
        <f t="shared" ref="D110:E111" si="0">D111</f>
        <v>484.7</v>
      </c>
      <c r="E110" s="72">
        <f t="shared" si="0"/>
        <v>250.2</v>
      </c>
    </row>
    <row r="111" spans="1:5" ht="29.1" customHeight="1" x14ac:dyDescent="0.25">
      <c r="A111" s="6" t="s">
        <v>55</v>
      </c>
      <c r="B111" s="9" t="s">
        <v>56</v>
      </c>
      <c r="C111" s="123">
        <v>103</v>
      </c>
      <c r="D111" s="73">
        <f t="shared" si="0"/>
        <v>484.7</v>
      </c>
      <c r="E111" s="73">
        <f t="shared" si="0"/>
        <v>250.2</v>
      </c>
    </row>
    <row r="112" spans="1:5" x14ac:dyDescent="0.25">
      <c r="A112" s="6" t="s">
        <v>57</v>
      </c>
      <c r="B112" s="6" t="s">
        <v>58</v>
      </c>
      <c r="C112" s="123">
        <v>104</v>
      </c>
      <c r="D112" s="77">
        <f>D113+D114</f>
        <v>484.7</v>
      </c>
      <c r="E112" s="77">
        <f>E113+E114</f>
        <v>250.2</v>
      </c>
    </row>
    <row r="113" spans="1:5" x14ac:dyDescent="0.25">
      <c r="A113" s="7" t="s">
        <v>463</v>
      </c>
      <c r="B113" s="122" t="s">
        <v>464</v>
      </c>
      <c r="C113" s="124">
        <v>105</v>
      </c>
      <c r="D113" s="135"/>
      <c r="E113" s="135"/>
    </row>
    <row r="114" spans="1:5" x14ac:dyDescent="0.25">
      <c r="A114" s="7" t="s">
        <v>59</v>
      </c>
      <c r="B114" s="7" t="s">
        <v>60</v>
      </c>
      <c r="C114" s="124">
        <v>106</v>
      </c>
      <c r="D114" s="74">
        <v>484.7</v>
      </c>
      <c r="E114" s="74">
        <v>250.2</v>
      </c>
    </row>
    <row r="115" spans="1:5" x14ac:dyDescent="0.25">
      <c r="A115" s="7"/>
      <c r="B115" s="78" t="s">
        <v>340</v>
      </c>
      <c r="C115" s="123">
        <v>107</v>
      </c>
      <c r="D115" s="79">
        <v>2192.8000000000002</v>
      </c>
      <c r="E115" s="79">
        <v>2192.8000000000002</v>
      </c>
    </row>
    <row r="116" spans="1:5" ht="28.2" thickBot="1" x14ac:dyDescent="0.3">
      <c r="A116" s="11"/>
      <c r="B116" s="81" t="s">
        <v>341</v>
      </c>
      <c r="C116" s="129">
        <v>108</v>
      </c>
      <c r="D116" s="80">
        <v>2064.4</v>
      </c>
      <c r="E116" s="80">
        <v>2064.4</v>
      </c>
    </row>
    <row r="117" spans="1:5" ht="14.4" thickBot="1" x14ac:dyDescent="0.3">
      <c r="A117" s="12"/>
      <c r="B117" s="13" t="s">
        <v>61</v>
      </c>
      <c r="C117" s="127">
        <v>109</v>
      </c>
      <c r="D117" s="82">
        <f>D109+D110+D115</f>
        <v>30253.600000000002</v>
      </c>
      <c r="E117" s="76">
        <f>E109+E110+E115</f>
        <v>31899.200000000001</v>
      </c>
    </row>
    <row r="118" spans="1:5" x14ac:dyDescent="0.25">
      <c r="A118" s="213" t="s">
        <v>62</v>
      </c>
      <c r="B118" s="213"/>
      <c r="C118" s="213"/>
      <c r="D118" s="213"/>
      <c r="E118" s="213"/>
    </row>
    <row r="141" spans="1:1" x14ac:dyDescent="0.25">
      <c r="A141" s="1" t="s">
        <v>429</v>
      </c>
    </row>
  </sheetData>
  <mergeCells count="5">
    <mergeCell ref="A5:E5"/>
    <mergeCell ref="B3:E3"/>
    <mergeCell ref="B2:E2"/>
    <mergeCell ref="B1:E1"/>
    <mergeCell ref="A118:E118"/>
  </mergeCells>
  <phoneticPr fontId="0" type="noConversion"/>
  <printOptions horizontalCentered="1"/>
  <pageMargins left="1.1811023622047245" right="0.39370078740157483" top="0.78740157480314965" bottom="0.78740157480314965" header="0.31496062992125984" footer="0.31496062992125984"/>
  <pageSetup paperSize="9" scale="86" fitToHeight="0"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55"/>
  <sheetViews>
    <sheetView zoomScale="85" zoomScaleNormal="85" workbookViewId="0">
      <selection activeCell="K22" sqref="K22"/>
    </sheetView>
  </sheetViews>
  <sheetFormatPr defaultColWidth="9.109375" defaultRowHeight="13.2" x14ac:dyDescent="0.25"/>
  <cols>
    <col min="1" max="1" width="6.6640625" style="15" customWidth="1"/>
    <col min="2" max="2" width="49.5546875" style="15" customWidth="1"/>
    <col min="3" max="3" width="11.6640625" style="15" customWidth="1"/>
    <col min="4" max="4" width="10.6640625" style="15" customWidth="1"/>
    <col min="5" max="5" width="11.6640625" style="15" customWidth="1"/>
    <col min="6" max="6" width="10.6640625" style="15" customWidth="1"/>
    <col min="7" max="16384" width="9.109375" style="15"/>
  </cols>
  <sheetData>
    <row r="1" spans="1:6" ht="14.25" customHeight="1" x14ac:dyDescent="0.25">
      <c r="C1" s="30" t="s">
        <v>82</v>
      </c>
      <c r="D1" s="30"/>
      <c r="E1" s="30"/>
    </row>
    <row r="2" spans="1:6" ht="13.8" x14ac:dyDescent="0.25">
      <c r="C2" s="31" t="s">
        <v>83</v>
      </c>
      <c r="D2" s="31"/>
      <c r="E2" s="31"/>
    </row>
    <row r="3" spans="1:6" ht="13.8" x14ac:dyDescent="0.25">
      <c r="C3" s="31" t="s">
        <v>655</v>
      </c>
      <c r="D3" s="31"/>
      <c r="E3" s="31"/>
    </row>
    <row r="4" spans="1:6" ht="11.25" customHeight="1" x14ac:dyDescent="0.25">
      <c r="C4" s="16"/>
      <c r="D4" s="16"/>
    </row>
    <row r="5" spans="1:6" ht="31.5" customHeight="1" x14ac:dyDescent="0.25">
      <c r="A5" s="215" t="s">
        <v>619</v>
      </c>
      <c r="B5" s="215"/>
      <c r="C5" s="215"/>
      <c r="D5" s="215"/>
      <c r="E5" s="215"/>
      <c r="F5" s="215"/>
    </row>
    <row r="6" spans="1:6" ht="13.5" customHeight="1" x14ac:dyDescent="0.25">
      <c r="B6" s="17"/>
      <c r="C6" s="17"/>
      <c r="D6" s="18"/>
    </row>
    <row r="7" spans="1:6" ht="13.8" thickBot="1" x14ac:dyDescent="0.3">
      <c r="D7" s="170"/>
      <c r="F7" s="170" t="s">
        <v>338</v>
      </c>
    </row>
    <row r="8" spans="1:6" ht="33" customHeight="1" x14ac:dyDescent="0.25">
      <c r="A8" s="217" t="s">
        <v>84</v>
      </c>
      <c r="B8" s="216" t="s">
        <v>85</v>
      </c>
      <c r="C8" s="218" t="s">
        <v>609</v>
      </c>
      <c r="D8" s="219"/>
      <c r="E8" s="218" t="s">
        <v>610</v>
      </c>
      <c r="F8" s="219"/>
    </row>
    <row r="9" spans="1:6" ht="35.25" customHeight="1" x14ac:dyDescent="0.25">
      <c r="A9" s="217"/>
      <c r="B9" s="216"/>
      <c r="C9" s="171" t="s">
        <v>61</v>
      </c>
      <c r="D9" s="184" t="s">
        <v>335</v>
      </c>
      <c r="E9" s="171" t="s">
        <v>61</v>
      </c>
      <c r="F9" s="184" t="s">
        <v>335</v>
      </c>
    </row>
    <row r="10" spans="1:6" x14ac:dyDescent="0.25">
      <c r="A10" s="71">
        <v>1</v>
      </c>
      <c r="B10" s="145">
        <v>2</v>
      </c>
      <c r="C10" s="146">
        <v>3</v>
      </c>
      <c r="D10" s="185">
        <v>5</v>
      </c>
      <c r="E10" s="146">
        <v>7</v>
      </c>
      <c r="F10" s="185">
        <v>9</v>
      </c>
    </row>
    <row r="11" spans="1:6" ht="15.6" x14ac:dyDescent="0.25">
      <c r="A11" s="160" t="s">
        <v>86</v>
      </c>
      <c r="B11" s="161" t="s">
        <v>87</v>
      </c>
      <c r="C11" s="89">
        <f t="shared" ref="C11:F12" si="0">C12</f>
        <v>75.400000000000006</v>
      </c>
      <c r="D11" s="186">
        <f t="shared" si="0"/>
        <v>71.5</v>
      </c>
      <c r="E11" s="89">
        <f t="shared" si="0"/>
        <v>75.3</v>
      </c>
      <c r="F11" s="186">
        <f t="shared" si="0"/>
        <v>71.5</v>
      </c>
    </row>
    <row r="12" spans="1:6" ht="26.4" x14ac:dyDescent="0.25">
      <c r="A12" s="34" t="s">
        <v>3</v>
      </c>
      <c r="B12" s="41" t="s">
        <v>88</v>
      </c>
      <c r="C12" s="89">
        <f t="shared" si="0"/>
        <v>75.400000000000006</v>
      </c>
      <c r="D12" s="186">
        <f t="shared" si="0"/>
        <v>71.5</v>
      </c>
      <c r="E12" s="89">
        <f t="shared" si="0"/>
        <v>75.3</v>
      </c>
      <c r="F12" s="186">
        <f t="shared" si="0"/>
        <v>71.5</v>
      </c>
    </row>
    <row r="13" spans="1:6" x14ac:dyDescent="0.25">
      <c r="A13" s="19" t="s">
        <v>4</v>
      </c>
      <c r="B13" s="42" t="s">
        <v>269</v>
      </c>
      <c r="C13" s="87">
        <v>75.400000000000006</v>
      </c>
      <c r="D13" s="187">
        <v>71.5</v>
      </c>
      <c r="E13" s="87">
        <v>75.3</v>
      </c>
      <c r="F13" s="187">
        <v>71.5</v>
      </c>
    </row>
    <row r="14" spans="1:6" ht="15.6" x14ac:dyDescent="0.3">
      <c r="A14" s="162" t="s">
        <v>89</v>
      </c>
      <c r="B14" s="159" t="s">
        <v>75</v>
      </c>
      <c r="C14" s="89">
        <f>C15+C22+C49+C69+C81+C94</f>
        <v>12856.599999999999</v>
      </c>
      <c r="D14" s="186">
        <f>D15+D22+D49+D69+D81+D94</f>
        <v>2234.0000000000005</v>
      </c>
      <c r="E14" s="89">
        <f>E15+E22+E49+E69+E81+E94</f>
        <v>12039.599999999999</v>
      </c>
      <c r="F14" s="186">
        <f>F15+F22+F49+F69+F81+F94</f>
        <v>2183.3999999999996</v>
      </c>
    </row>
    <row r="15" spans="1:6" ht="26.4" x14ac:dyDescent="0.25">
      <c r="A15" s="20" t="s">
        <v>90</v>
      </c>
      <c r="B15" s="41" t="s">
        <v>91</v>
      </c>
      <c r="C15" s="89">
        <f>SUM(C16:C21)</f>
        <v>330.5</v>
      </c>
      <c r="D15" s="186">
        <f>SUM(D16:D21)</f>
        <v>2.2000000000000002</v>
      </c>
      <c r="E15" s="89">
        <f>SUM(E16:E21)</f>
        <v>330.09999999999997</v>
      </c>
      <c r="F15" s="186">
        <f>SUM(F16:F21)</f>
        <v>2.2000000000000002</v>
      </c>
    </row>
    <row r="16" spans="1:6" x14ac:dyDescent="0.25">
      <c r="A16" s="21" t="s">
        <v>92</v>
      </c>
      <c r="B16" s="43" t="s">
        <v>356</v>
      </c>
      <c r="C16" s="87">
        <v>73.599999999999994</v>
      </c>
      <c r="D16" s="188">
        <v>2.2000000000000002</v>
      </c>
      <c r="E16" s="87">
        <v>73.3</v>
      </c>
      <c r="F16" s="188">
        <v>2.2000000000000002</v>
      </c>
    </row>
    <row r="17" spans="1:6" x14ac:dyDescent="0.25">
      <c r="A17" s="21" t="s">
        <v>93</v>
      </c>
      <c r="B17" s="43" t="s">
        <v>358</v>
      </c>
      <c r="C17" s="87">
        <v>16.2</v>
      </c>
      <c r="D17" s="188"/>
      <c r="E17" s="87">
        <v>16.2</v>
      </c>
      <c r="F17" s="188"/>
    </row>
    <row r="18" spans="1:6" ht="26.4" x14ac:dyDescent="0.25">
      <c r="A18" s="21" t="s">
        <v>440</v>
      </c>
      <c r="B18" s="44" t="s">
        <v>489</v>
      </c>
      <c r="C18" s="87">
        <v>178.3</v>
      </c>
      <c r="D18" s="188"/>
      <c r="E18" s="87">
        <v>178.3</v>
      </c>
      <c r="F18" s="188"/>
    </row>
    <row r="19" spans="1:6" ht="26.4" x14ac:dyDescent="0.25">
      <c r="A19" s="21" t="s">
        <v>466</v>
      </c>
      <c r="B19" s="47" t="s">
        <v>143</v>
      </c>
      <c r="C19" s="87">
        <v>47</v>
      </c>
      <c r="D19" s="188"/>
      <c r="E19" s="87">
        <v>46.9</v>
      </c>
      <c r="F19" s="188"/>
    </row>
    <row r="20" spans="1:6" x14ac:dyDescent="0.25">
      <c r="A20" s="21" t="s">
        <v>467</v>
      </c>
      <c r="B20" s="44" t="s">
        <v>359</v>
      </c>
      <c r="C20" s="87">
        <v>9.4</v>
      </c>
      <c r="D20" s="188"/>
      <c r="E20" s="87">
        <v>9.4</v>
      </c>
      <c r="F20" s="188"/>
    </row>
    <row r="21" spans="1:6" x14ac:dyDescent="0.25">
      <c r="A21" s="21" t="s">
        <v>361</v>
      </c>
      <c r="B21" s="43" t="s">
        <v>360</v>
      </c>
      <c r="C21" s="87">
        <v>6</v>
      </c>
      <c r="D21" s="188"/>
      <c r="E21" s="87">
        <v>6</v>
      </c>
      <c r="F21" s="188"/>
    </row>
    <row r="22" spans="1:6" ht="26.4" x14ac:dyDescent="0.25">
      <c r="A22" s="20" t="s">
        <v>94</v>
      </c>
      <c r="B22" s="41" t="s">
        <v>95</v>
      </c>
      <c r="C22" s="89">
        <f>SUM(C23:C48)</f>
        <v>4994.3999999999987</v>
      </c>
      <c r="D22" s="186">
        <f>SUM(D23:D48)</f>
        <v>57.000000000000007</v>
      </c>
      <c r="E22" s="89">
        <f>SUM(E23:E48)</f>
        <v>4769.6999999999989</v>
      </c>
      <c r="F22" s="186">
        <f>SUM(F23:F48)</f>
        <v>50.900000000000006</v>
      </c>
    </row>
    <row r="23" spans="1:6" x14ac:dyDescent="0.25">
      <c r="A23" s="22" t="s">
        <v>620</v>
      </c>
      <c r="B23" s="44" t="s">
        <v>362</v>
      </c>
      <c r="C23" s="87">
        <v>1088.5</v>
      </c>
      <c r="D23" s="188"/>
      <c r="E23" s="87">
        <v>1020.8</v>
      </c>
      <c r="F23" s="188"/>
    </row>
    <row r="24" spans="1:6" ht="26.4" x14ac:dyDescent="0.25">
      <c r="A24" s="22" t="s">
        <v>344</v>
      </c>
      <c r="B24" s="44" t="s">
        <v>99</v>
      </c>
      <c r="C24" s="87">
        <v>1494.1</v>
      </c>
      <c r="D24" s="188"/>
      <c r="E24" s="87">
        <v>1494.1</v>
      </c>
      <c r="F24" s="188"/>
    </row>
    <row r="25" spans="1:6" x14ac:dyDescent="0.25">
      <c r="A25" s="21" t="s">
        <v>312</v>
      </c>
      <c r="B25" s="44" t="s">
        <v>101</v>
      </c>
      <c r="C25" s="87">
        <v>114.5</v>
      </c>
      <c r="D25" s="188"/>
      <c r="E25" s="87">
        <v>112</v>
      </c>
      <c r="F25" s="188"/>
    </row>
    <row r="26" spans="1:6" x14ac:dyDescent="0.25">
      <c r="A26" s="23" t="s">
        <v>345</v>
      </c>
      <c r="B26" s="44" t="s">
        <v>103</v>
      </c>
      <c r="C26" s="87">
        <v>44.6</v>
      </c>
      <c r="D26" s="188"/>
      <c r="E26" s="87">
        <v>44.6</v>
      </c>
      <c r="F26" s="188"/>
    </row>
    <row r="27" spans="1:6" x14ac:dyDescent="0.25">
      <c r="A27" s="21" t="s">
        <v>96</v>
      </c>
      <c r="B27" s="44" t="s">
        <v>107</v>
      </c>
      <c r="C27" s="87">
        <v>39.4</v>
      </c>
      <c r="D27" s="188">
        <v>0.9</v>
      </c>
      <c r="E27" s="87">
        <v>38.5</v>
      </c>
      <c r="F27" s="188">
        <v>0.9</v>
      </c>
    </row>
    <row r="28" spans="1:6" x14ac:dyDescent="0.25">
      <c r="A28" s="21" t="s">
        <v>97</v>
      </c>
      <c r="B28" s="44" t="s">
        <v>109</v>
      </c>
      <c r="C28" s="87">
        <v>620.4</v>
      </c>
      <c r="D28" s="188"/>
      <c r="E28" s="87">
        <v>612.4</v>
      </c>
      <c r="F28" s="188"/>
    </row>
    <row r="29" spans="1:6" ht="26.4" x14ac:dyDescent="0.25">
      <c r="A29" s="22" t="s">
        <v>98</v>
      </c>
      <c r="B29" s="44" t="s">
        <v>342</v>
      </c>
      <c r="C29" s="87">
        <v>15.6</v>
      </c>
      <c r="D29" s="188">
        <v>7.7</v>
      </c>
      <c r="E29" s="87">
        <v>15.5</v>
      </c>
      <c r="F29" s="188">
        <v>7.7</v>
      </c>
    </row>
    <row r="30" spans="1:6" x14ac:dyDescent="0.25">
      <c r="A30" s="167" t="s">
        <v>100</v>
      </c>
      <c r="B30" s="44" t="s">
        <v>111</v>
      </c>
      <c r="C30" s="87">
        <v>699.6</v>
      </c>
      <c r="D30" s="188"/>
      <c r="E30" s="87">
        <v>696.3</v>
      </c>
      <c r="F30" s="188"/>
    </row>
    <row r="31" spans="1:6" ht="26.4" x14ac:dyDescent="0.25">
      <c r="A31" s="22" t="s">
        <v>102</v>
      </c>
      <c r="B31" s="44" t="s">
        <v>112</v>
      </c>
      <c r="C31" s="87">
        <v>43.1</v>
      </c>
      <c r="D31" s="188">
        <v>0.4</v>
      </c>
      <c r="E31" s="87">
        <v>42.2</v>
      </c>
      <c r="F31" s="188">
        <v>0.4</v>
      </c>
    </row>
    <row r="32" spans="1:6" x14ac:dyDescent="0.25">
      <c r="A32" s="22" t="s">
        <v>104</v>
      </c>
      <c r="B32" s="44" t="s">
        <v>363</v>
      </c>
      <c r="C32" s="87">
        <v>80</v>
      </c>
      <c r="D32" s="188"/>
      <c r="E32" s="87">
        <v>48.3</v>
      </c>
      <c r="F32" s="188"/>
    </row>
    <row r="33" spans="1:6" ht="26.4" x14ac:dyDescent="0.25">
      <c r="A33" s="22" t="s">
        <v>106</v>
      </c>
      <c r="B33" s="44" t="s">
        <v>364</v>
      </c>
      <c r="C33" s="87">
        <v>74.400000000000006</v>
      </c>
      <c r="D33" s="188"/>
      <c r="E33" s="87">
        <v>74.400000000000006</v>
      </c>
      <c r="F33" s="188"/>
    </row>
    <row r="34" spans="1:6" x14ac:dyDescent="0.25">
      <c r="A34" s="22" t="s">
        <v>108</v>
      </c>
      <c r="B34" s="44" t="s">
        <v>516</v>
      </c>
      <c r="C34" s="87">
        <v>56.3</v>
      </c>
      <c r="D34" s="188">
        <v>0.9</v>
      </c>
      <c r="E34" s="87">
        <v>56.3</v>
      </c>
      <c r="F34" s="188">
        <v>0.9</v>
      </c>
    </row>
    <row r="35" spans="1:6" x14ac:dyDescent="0.25">
      <c r="A35" s="22" t="s">
        <v>468</v>
      </c>
      <c r="B35" s="177" t="s">
        <v>523</v>
      </c>
      <c r="C35" s="87">
        <v>36.200000000000003</v>
      </c>
      <c r="D35" s="188">
        <v>1.8</v>
      </c>
      <c r="E35" s="87">
        <v>36.200000000000003</v>
      </c>
      <c r="F35" s="188">
        <v>1.8</v>
      </c>
    </row>
    <row r="36" spans="1:6" ht="26.4" x14ac:dyDescent="0.25">
      <c r="A36" s="22" t="s">
        <v>110</v>
      </c>
      <c r="B36" s="177" t="s">
        <v>587</v>
      </c>
      <c r="C36" s="87">
        <v>31.1</v>
      </c>
      <c r="D36" s="188"/>
      <c r="E36" s="87">
        <v>25.9</v>
      </c>
      <c r="F36" s="188"/>
    </row>
    <row r="37" spans="1:6" x14ac:dyDescent="0.25">
      <c r="A37" s="22" t="s">
        <v>525</v>
      </c>
      <c r="B37" s="44" t="s">
        <v>161</v>
      </c>
      <c r="C37" s="87">
        <v>32.9</v>
      </c>
      <c r="D37" s="188">
        <v>32.200000000000003</v>
      </c>
      <c r="E37" s="87">
        <v>32.9</v>
      </c>
      <c r="F37" s="188">
        <v>32.1</v>
      </c>
    </row>
    <row r="38" spans="1:6" ht="26.4" x14ac:dyDescent="0.25">
      <c r="A38" s="21" t="s">
        <v>113</v>
      </c>
      <c r="B38" s="208" t="s">
        <v>608</v>
      </c>
      <c r="C38" s="87">
        <v>4.2</v>
      </c>
      <c r="D38" s="188">
        <v>0.1</v>
      </c>
      <c r="E38" s="87">
        <v>4.2</v>
      </c>
      <c r="F38" s="188">
        <v>0.1</v>
      </c>
    </row>
    <row r="39" spans="1:6" ht="26.4" x14ac:dyDescent="0.25">
      <c r="A39" s="21" t="s">
        <v>368</v>
      </c>
      <c r="B39" s="178" t="s">
        <v>567</v>
      </c>
      <c r="C39" s="87">
        <v>0.1</v>
      </c>
      <c r="D39" s="188"/>
      <c r="E39" s="87">
        <v>0.1</v>
      </c>
      <c r="F39" s="188"/>
    </row>
    <row r="40" spans="1:6" ht="26.4" x14ac:dyDescent="0.25">
      <c r="A40" s="21" t="s">
        <v>114</v>
      </c>
      <c r="B40" s="178" t="s">
        <v>568</v>
      </c>
      <c r="C40" s="87">
        <v>15</v>
      </c>
      <c r="D40" s="188"/>
      <c r="E40" s="87">
        <v>15</v>
      </c>
      <c r="F40" s="188"/>
    </row>
    <row r="41" spans="1:6" x14ac:dyDescent="0.25">
      <c r="A41" s="21" t="s">
        <v>526</v>
      </c>
      <c r="B41" s="178" t="s">
        <v>569</v>
      </c>
      <c r="C41" s="87">
        <v>102.2</v>
      </c>
      <c r="D41" s="188">
        <v>10.4</v>
      </c>
      <c r="E41" s="87">
        <v>71.8</v>
      </c>
      <c r="F41" s="188">
        <v>5.3</v>
      </c>
    </row>
    <row r="42" spans="1:6" ht="26.4" x14ac:dyDescent="0.25">
      <c r="A42" s="22" t="s">
        <v>116</v>
      </c>
      <c r="B42" s="45" t="s">
        <v>115</v>
      </c>
      <c r="C42" s="87">
        <v>93.7</v>
      </c>
      <c r="D42" s="188"/>
      <c r="E42" s="87">
        <v>90</v>
      </c>
      <c r="F42" s="188"/>
    </row>
    <row r="43" spans="1:6" ht="26.4" x14ac:dyDescent="0.25">
      <c r="A43" s="22" t="s">
        <v>118</v>
      </c>
      <c r="B43" s="44" t="s">
        <v>117</v>
      </c>
      <c r="C43" s="87">
        <v>2</v>
      </c>
      <c r="D43" s="188"/>
      <c r="E43" s="87">
        <v>0.1</v>
      </c>
      <c r="F43" s="188"/>
    </row>
    <row r="44" spans="1:6" x14ac:dyDescent="0.25">
      <c r="A44" s="22" t="s">
        <v>346</v>
      </c>
      <c r="B44" s="44" t="s">
        <v>343</v>
      </c>
      <c r="C44" s="87">
        <v>46.2</v>
      </c>
      <c r="D44" s="188"/>
      <c r="E44" s="87">
        <v>43.9</v>
      </c>
      <c r="F44" s="188"/>
    </row>
    <row r="45" spans="1:6" ht="26.4" x14ac:dyDescent="0.25">
      <c r="A45" s="22" t="s">
        <v>577</v>
      </c>
      <c r="B45" s="44" t="s">
        <v>365</v>
      </c>
      <c r="C45" s="87">
        <v>1.4</v>
      </c>
      <c r="D45" s="188">
        <v>1.4</v>
      </c>
      <c r="E45" s="87">
        <v>1.4</v>
      </c>
      <c r="F45" s="188">
        <v>1.4</v>
      </c>
    </row>
    <row r="46" spans="1:6" x14ac:dyDescent="0.25">
      <c r="A46" s="22" t="s">
        <v>369</v>
      </c>
      <c r="B46" s="44" t="s">
        <v>119</v>
      </c>
      <c r="C46" s="87">
        <v>186.4</v>
      </c>
      <c r="D46" s="188"/>
      <c r="E46" s="87">
        <v>186.4</v>
      </c>
      <c r="F46" s="188"/>
    </row>
    <row r="47" spans="1:6" ht="26.4" x14ac:dyDescent="0.25">
      <c r="A47" s="22" t="s">
        <v>370</v>
      </c>
      <c r="B47" s="44" t="s">
        <v>419</v>
      </c>
      <c r="C47" s="87">
        <v>4.3</v>
      </c>
      <c r="D47" s="188">
        <v>1</v>
      </c>
      <c r="E47" s="87">
        <v>0.6</v>
      </c>
      <c r="F47" s="188">
        <v>0.2</v>
      </c>
    </row>
    <row r="48" spans="1:6" ht="26.4" x14ac:dyDescent="0.25">
      <c r="A48" s="22" t="s">
        <v>578</v>
      </c>
      <c r="B48" s="47" t="s">
        <v>143</v>
      </c>
      <c r="C48" s="87">
        <v>68.2</v>
      </c>
      <c r="D48" s="188">
        <v>0.2</v>
      </c>
      <c r="E48" s="87">
        <v>5.8</v>
      </c>
      <c r="F48" s="188">
        <v>0.1</v>
      </c>
    </row>
    <row r="49" spans="1:6" ht="26.4" x14ac:dyDescent="0.25">
      <c r="A49" s="20" t="s">
        <v>120</v>
      </c>
      <c r="B49" s="41" t="s">
        <v>121</v>
      </c>
      <c r="C49" s="89">
        <f>SUM(C50:C68)</f>
        <v>638</v>
      </c>
      <c r="D49" s="186">
        <f>SUM(D50:D68)</f>
        <v>7.2</v>
      </c>
      <c r="E49" s="89">
        <f>SUM(E50:E68)</f>
        <v>574.09999999999991</v>
      </c>
      <c r="F49" s="186">
        <f>SUM(F50:F68)</f>
        <v>7.1</v>
      </c>
    </row>
    <row r="50" spans="1:6" x14ac:dyDescent="0.25">
      <c r="A50" s="85" t="s">
        <v>122</v>
      </c>
      <c r="B50" s="86" t="s">
        <v>347</v>
      </c>
      <c r="C50" s="87">
        <v>10.1</v>
      </c>
      <c r="D50" s="189"/>
      <c r="E50" s="87">
        <v>10.1</v>
      </c>
      <c r="F50" s="189"/>
    </row>
    <row r="51" spans="1:6" x14ac:dyDescent="0.25">
      <c r="A51" s="23" t="s">
        <v>124</v>
      </c>
      <c r="B51" s="44" t="s">
        <v>308</v>
      </c>
      <c r="C51" s="87">
        <v>67</v>
      </c>
      <c r="D51" s="188"/>
      <c r="E51" s="87">
        <v>66</v>
      </c>
      <c r="F51" s="188"/>
    </row>
    <row r="52" spans="1:6" x14ac:dyDescent="0.25">
      <c r="A52" s="23" t="s">
        <v>469</v>
      </c>
      <c r="B52" s="209" t="s">
        <v>611</v>
      </c>
      <c r="C52" s="87">
        <v>1</v>
      </c>
      <c r="D52" s="188"/>
      <c r="E52" s="87">
        <v>1</v>
      </c>
      <c r="F52" s="188"/>
    </row>
    <row r="53" spans="1:6" x14ac:dyDescent="0.25">
      <c r="A53" s="23" t="s">
        <v>621</v>
      </c>
      <c r="B53" s="44" t="s">
        <v>126</v>
      </c>
      <c r="C53" s="87">
        <v>4.3</v>
      </c>
      <c r="D53" s="188"/>
      <c r="E53" s="87">
        <v>4.2</v>
      </c>
      <c r="F53" s="188"/>
    </row>
    <row r="54" spans="1:6" ht="26.4" x14ac:dyDescent="0.25">
      <c r="A54" s="23" t="s">
        <v>622</v>
      </c>
      <c r="B54" s="180" t="s">
        <v>588</v>
      </c>
      <c r="C54" s="87">
        <v>1.4</v>
      </c>
      <c r="D54" s="188">
        <v>1.3</v>
      </c>
      <c r="E54" s="87">
        <v>1.4</v>
      </c>
      <c r="F54" s="188">
        <v>1.3</v>
      </c>
    </row>
    <row r="55" spans="1:6" x14ac:dyDescent="0.25">
      <c r="A55" s="23" t="s">
        <v>125</v>
      </c>
      <c r="B55" s="44" t="s">
        <v>267</v>
      </c>
      <c r="C55" s="87">
        <v>44</v>
      </c>
      <c r="D55" s="188"/>
      <c r="E55" s="87">
        <v>43.7</v>
      </c>
      <c r="F55" s="188"/>
    </row>
    <row r="56" spans="1:6" x14ac:dyDescent="0.25">
      <c r="A56" s="23" t="s">
        <v>367</v>
      </c>
      <c r="B56" s="179" t="s">
        <v>570</v>
      </c>
      <c r="C56" s="87">
        <v>1</v>
      </c>
      <c r="D56" s="188"/>
      <c r="E56" s="87">
        <v>1</v>
      </c>
      <c r="F56" s="188"/>
    </row>
    <row r="57" spans="1:6" ht="26.4" x14ac:dyDescent="0.25">
      <c r="A57" s="23" t="s">
        <v>127</v>
      </c>
      <c r="B57" s="166" t="s">
        <v>465</v>
      </c>
      <c r="C57" s="87">
        <v>6</v>
      </c>
      <c r="D57" s="188"/>
      <c r="E57" s="87">
        <v>6</v>
      </c>
      <c r="F57" s="188"/>
    </row>
    <row r="58" spans="1:6" ht="26.4" x14ac:dyDescent="0.25">
      <c r="A58" s="23" t="s">
        <v>470</v>
      </c>
      <c r="B58" s="181" t="s">
        <v>652</v>
      </c>
      <c r="C58" s="87">
        <v>254.3</v>
      </c>
      <c r="D58" s="188"/>
      <c r="E58" s="87">
        <v>254</v>
      </c>
      <c r="F58" s="188"/>
    </row>
    <row r="59" spans="1:6" x14ac:dyDescent="0.25">
      <c r="A59" s="23" t="s">
        <v>471</v>
      </c>
      <c r="B59" s="181" t="s">
        <v>571</v>
      </c>
      <c r="C59" s="87">
        <v>10</v>
      </c>
      <c r="D59" s="188"/>
      <c r="E59" s="87">
        <v>10</v>
      </c>
      <c r="F59" s="188"/>
    </row>
    <row r="60" spans="1:6" x14ac:dyDescent="0.25">
      <c r="A60" s="23" t="s">
        <v>420</v>
      </c>
      <c r="B60" s="166" t="s">
        <v>517</v>
      </c>
      <c r="C60" s="87">
        <v>2.4</v>
      </c>
      <c r="D60" s="188"/>
      <c r="E60" s="87">
        <v>1.4</v>
      </c>
      <c r="F60" s="188"/>
    </row>
    <row r="61" spans="1:6" x14ac:dyDescent="0.25">
      <c r="A61" s="23" t="s">
        <v>527</v>
      </c>
      <c r="B61" s="44" t="s">
        <v>434</v>
      </c>
      <c r="C61" s="87">
        <v>14</v>
      </c>
      <c r="D61" s="188"/>
      <c r="E61" s="87">
        <v>10.5</v>
      </c>
      <c r="F61" s="188"/>
    </row>
    <row r="62" spans="1:6" x14ac:dyDescent="0.25">
      <c r="A62" s="23" t="s">
        <v>528</v>
      </c>
      <c r="B62" s="44" t="s">
        <v>435</v>
      </c>
      <c r="C62" s="87">
        <v>3.4</v>
      </c>
      <c r="D62" s="188"/>
      <c r="E62" s="87">
        <v>3.4</v>
      </c>
      <c r="F62" s="188"/>
    </row>
    <row r="63" spans="1:6" x14ac:dyDescent="0.25">
      <c r="A63" s="23" t="s">
        <v>529</v>
      </c>
      <c r="B63" s="210" t="s">
        <v>653</v>
      </c>
      <c r="C63" s="87">
        <v>1</v>
      </c>
      <c r="D63" s="188"/>
      <c r="E63" s="87">
        <v>0.5</v>
      </c>
      <c r="F63" s="188"/>
    </row>
    <row r="64" spans="1:6" ht="26.4" x14ac:dyDescent="0.25">
      <c r="A64" s="23" t="s">
        <v>530</v>
      </c>
      <c r="B64" s="44" t="s">
        <v>348</v>
      </c>
      <c r="C64" s="87">
        <v>78.8</v>
      </c>
      <c r="D64" s="188">
        <v>5.5</v>
      </c>
      <c r="E64" s="87">
        <v>73.599999999999994</v>
      </c>
      <c r="F64" s="188">
        <v>5.5</v>
      </c>
    </row>
    <row r="65" spans="1:6" x14ac:dyDescent="0.25">
      <c r="A65" s="23" t="s">
        <v>579</v>
      </c>
      <c r="B65" s="44" t="s">
        <v>349</v>
      </c>
      <c r="C65" s="87">
        <v>9</v>
      </c>
      <c r="D65" s="188"/>
      <c r="E65" s="87">
        <v>9</v>
      </c>
      <c r="F65" s="188"/>
    </row>
    <row r="66" spans="1:6" ht="26.4" x14ac:dyDescent="0.25">
      <c r="A66" s="23" t="s">
        <v>580</v>
      </c>
      <c r="B66" s="179" t="s">
        <v>572</v>
      </c>
      <c r="C66" s="87">
        <v>5</v>
      </c>
      <c r="D66" s="188"/>
      <c r="E66" s="87">
        <v>0.9</v>
      </c>
      <c r="F66" s="188"/>
    </row>
    <row r="67" spans="1:6" x14ac:dyDescent="0.25">
      <c r="A67" s="23" t="s">
        <v>581</v>
      </c>
      <c r="B67" s="179" t="s">
        <v>573</v>
      </c>
      <c r="C67" s="87">
        <v>40</v>
      </c>
      <c r="D67" s="188"/>
      <c r="E67" s="87">
        <v>39.9</v>
      </c>
      <c r="F67" s="188"/>
    </row>
    <row r="68" spans="1:6" ht="26.4" x14ac:dyDescent="0.25">
      <c r="A68" s="25" t="s">
        <v>582</v>
      </c>
      <c r="B68" s="47" t="s">
        <v>143</v>
      </c>
      <c r="C68" s="87">
        <v>85.3</v>
      </c>
      <c r="D68" s="188">
        <v>0.4</v>
      </c>
      <c r="E68" s="87">
        <v>37.5</v>
      </c>
      <c r="F68" s="188">
        <v>0.3</v>
      </c>
    </row>
    <row r="69" spans="1:6" ht="26.4" x14ac:dyDescent="0.25">
      <c r="A69" s="24" t="s">
        <v>128</v>
      </c>
      <c r="B69" s="41" t="s">
        <v>88</v>
      </c>
      <c r="C69" s="89">
        <f t="shared" ref="C69:E69" si="1">SUM(C70:C80)</f>
        <v>2787.5999999999995</v>
      </c>
      <c r="D69" s="186">
        <f t="shared" si="1"/>
        <v>2145.1000000000004</v>
      </c>
      <c r="E69" s="89">
        <f t="shared" si="1"/>
        <v>2645.7</v>
      </c>
      <c r="F69" s="186">
        <f>SUM(F70:F80)</f>
        <v>2100.7999999999997</v>
      </c>
    </row>
    <row r="70" spans="1:6" x14ac:dyDescent="0.25">
      <c r="A70" s="25" t="s">
        <v>129</v>
      </c>
      <c r="B70" s="43" t="s">
        <v>130</v>
      </c>
      <c r="C70" s="87">
        <v>1938.8</v>
      </c>
      <c r="D70" s="187">
        <v>1516.7</v>
      </c>
      <c r="E70" s="87">
        <v>1870.6</v>
      </c>
      <c r="F70" s="187">
        <v>1482.3</v>
      </c>
    </row>
    <row r="71" spans="1:6" x14ac:dyDescent="0.25">
      <c r="A71" s="25" t="s">
        <v>131</v>
      </c>
      <c r="B71" s="43" t="s">
        <v>132</v>
      </c>
      <c r="C71" s="87">
        <v>402.4</v>
      </c>
      <c r="D71" s="187">
        <v>322.7</v>
      </c>
      <c r="E71" s="87">
        <v>387.3</v>
      </c>
      <c r="F71" s="187">
        <v>313.89999999999998</v>
      </c>
    </row>
    <row r="72" spans="1:6" x14ac:dyDescent="0.25">
      <c r="A72" s="25" t="s">
        <v>133</v>
      </c>
      <c r="B72" s="43" t="s">
        <v>134</v>
      </c>
      <c r="C72" s="87">
        <v>18</v>
      </c>
      <c r="D72" s="187"/>
      <c r="E72" s="87">
        <v>8</v>
      </c>
      <c r="F72" s="187"/>
    </row>
    <row r="73" spans="1:6" x14ac:dyDescent="0.25">
      <c r="A73" s="25" t="s">
        <v>583</v>
      </c>
      <c r="B73" s="43" t="s">
        <v>612</v>
      </c>
      <c r="C73" s="87">
        <v>1</v>
      </c>
      <c r="D73" s="187"/>
      <c r="E73" s="87">
        <v>1</v>
      </c>
      <c r="F73" s="187"/>
    </row>
    <row r="74" spans="1:6" x14ac:dyDescent="0.25">
      <c r="A74" s="25" t="s">
        <v>366</v>
      </c>
      <c r="B74" s="44" t="s">
        <v>135</v>
      </c>
      <c r="C74" s="87">
        <v>1</v>
      </c>
      <c r="D74" s="187">
        <v>0.9</v>
      </c>
      <c r="E74" s="87">
        <v>0.2</v>
      </c>
      <c r="F74" s="187">
        <v>0.2</v>
      </c>
    </row>
    <row r="75" spans="1:6" x14ac:dyDescent="0.25">
      <c r="A75" s="25" t="s">
        <v>136</v>
      </c>
      <c r="B75" s="44" t="s">
        <v>137</v>
      </c>
      <c r="C75" s="87">
        <v>20.2</v>
      </c>
      <c r="D75" s="187"/>
      <c r="E75" s="87">
        <v>17.7</v>
      </c>
      <c r="F75" s="187"/>
    </row>
    <row r="76" spans="1:6" ht="26.4" x14ac:dyDescent="0.25">
      <c r="A76" s="25" t="s">
        <v>472</v>
      </c>
      <c r="B76" s="166" t="s">
        <v>518</v>
      </c>
      <c r="C76" s="87">
        <v>0.5</v>
      </c>
      <c r="D76" s="187"/>
      <c r="E76" s="87">
        <v>0</v>
      </c>
      <c r="F76" s="187"/>
    </row>
    <row r="77" spans="1:6" ht="26.4" x14ac:dyDescent="0.25">
      <c r="A77" s="25" t="s">
        <v>138</v>
      </c>
      <c r="B77" s="44" t="s">
        <v>139</v>
      </c>
      <c r="C77" s="87">
        <v>327.10000000000002</v>
      </c>
      <c r="D77" s="187">
        <v>304.8</v>
      </c>
      <c r="E77" s="87">
        <v>325.5</v>
      </c>
      <c r="F77" s="187">
        <v>304.39999999999998</v>
      </c>
    </row>
    <row r="78" spans="1:6" x14ac:dyDescent="0.25">
      <c r="A78" s="25" t="s">
        <v>140</v>
      </c>
      <c r="B78" s="44" t="s">
        <v>141</v>
      </c>
      <c r="C78" s="87">
        <v>43.9</v>
      </c>
      <c r="D78" s="188"/>
      <c r="E78" s="87">
        <v>6.4</v>
      </c>
      <c r="F78" s="188"/>
    </row>
    <row r="79" spans="1:6" x14ac:dyDescent="0.25">
      <c r="A79" s="25" t="s">
        <v>623</v>
      </c>
      <c r="B79" s="44" t="s">
        <v>142</v>
      </c>
      <c r="C79" s="87">
        <v>29.1</v>
      </c>
      <c r="D79" s="188"/>
      <c r="E79" s="87">
        <v>23.4</v>
      </c>
      <c r="F79" s="188"/>
    </row>
    <row r="80" spans="1:6" ht="26.4" x14ac:dyDescent="0.25">
      <c r="A80" s="25" t="s">
        <v>624</v>
      </c>
      <c r="B80" s="47" t="s">
        <v>436</v>
      </c>
      <c r="C80" s="87">
        <v>5.6</v>
      </c>
      <c r="D80" s="188"/>
      <c r="E80" s="87">
        <v>5.6</v>
      </c>
      <c r="F80" s="188"/>
    </row>
    <row r="81" spans="1:6" ht="26.4" x14ac:dyDescent="0.25">
      <c r="A81" s="24" t="s">
        <v>144</v>
      </c>
      <c r="B81" s="41" t="s">
        <v>145</v>
      </c>
      <c r="C81" s="89">
        <f>SUM(C82:C93)</f>
        <v>1388.6</v>
      </c>
      <c r="D81" s="186">
        <f>SUM(D82:D93)</f>
        <v>22.5</v>
      </c>
      <c r="E81" s="89">
        <f>SUM(E82:E93)</f>
        <v>1079.1000000000001</v>
      </c>
      <c r="F81" s="186">
        <f>SUM(F82:F93)</f>
        <v>22.4</v>
      </c>
    </row>
    <row r="82" spans="1:6" x14ac:dyDescent="0.25">
      <c r="A82" s="25" t="s">
        <v>146</v>
      </c>
      <c r="B82" s="44" t="s">
        <v>371</v>
      </c>
      <c r="C82" s="87">
        <v>22.2</v>
      </c>
      <c r="D82" s="188"/>
      <c r="E82" s="87">
        <v>18.8</v>
      </c>
      <c r="F82" s="188"/>
    </row>
    <row r="83" spans="1:6" x14ac:dyDescent="0.25">
      <c r="A83" s="25" t="s">
        <v>375</v>
      </c>
      <c r="B83" s="44" t="s">
        <v>372</v>
      </c>
      <c r="C83" s="87">
        <v>150</v>
      </c>
      <c r="D83" s="188"/>
      <c r="E83" s="87">
        <v>149.9</v>
      </c>
      <c r="F83" s="188"/>
    </row>
    <row r="84" spans="1:6" x14ac:dyDescent="0.25">
      <c r="A84" s="25" t="s">
        <v>584</v>
      </c>
      <c r="B84" s="44" t="s">
        <v>147</v>
      </c>
      <c r="C84" s="87">
        <v>3</v>
      </c>
      <c r="D84" s="188"/>
      <c r="E84" s="87">
        <v>3</v>
      </c>
      <c r="F84" s="188"/>
    </row>
    <row r="85" spans="1:6" x14ac:dyDescent="0.25">
      <c r="A85" s="25" t="s">
        <v>148</v>
      </c>
      <c r="B85" s="44" t="s">
        <v>149</v>
      </c>
      <c r="C85" s="87">
        <v>207</v>
      </c>
      <c r="D85" s="188"/>
      <c r="E85" s="87">
        <v>207</v>
      </c>
      <c r="F85" s="188"/>
    </row>
    <row r="86" spans="1:6" ht="26.4" x14ac:dyDescent="0.25">
      <c r="A86" s="25" t="s">
        <v>150</v>
      </c>
      <c r="B86" s="44" t="s">
        <v>163</v>
      </c>
      <c r="C86" s="87">
        <v>84.5</v>
      </c>
      <c r="D86" s="188"/>
      <c r="E86" s="87">
        <v>63.6</v>
      </c>
      <c r="F86" s="188"/>
    </row>
    <row r="87" spans="1:6" ht="26.4" x14ac:dyDescent="0.25">
      <c r="A87" s="25" t="s">
        <v>376</v>
      </c>
      <c r="B87" s="44" t="s">
        <v>151</v>
      </c>
      <c r="C87" s="87">
        <v>740.4</v>
      </c>
      <c r="D87" s="188">
        <v>22.5</v>
      </c>
      <c r="E87" s="87">
        <v>578.29999999999995</v>
      </c>
      <c r="F87" s="188">
        <v>22.4</v>
      </c>
    </row>
    <row r="88" spans="1:6" ht="26.4" x14ac:dyDescent="0.25">
      <c r="A88" s="25" t="s">
        <v>350</v>
      </c>
      <c r="B88" s="179" t="s">
        <v>574</v>
      </c>
      <c r="C88" s="87">
        <v>0.1</v>
      </c>
      <c r="D88" s="188"/>
      <c r="E88" s="87">
        <v>0.1</v>
      </c>
      <c r="F88" s="188"/>
    </row>
    <row r="89" spans="1:6" x14ac:dyDescent="0.25">
      <c r="A89" s="25" t="s">
        <v>377</v>
      </c>
      <c r="B89" s="45" t="s">
        <v>374</v>
      </c>
      <c r="C89" s="87">
        <f>31.4+10</f>
        <v>41.4</v>
      </c>
      <c r="D89" s="188"/>
      <c r="E89" s="87">
        <f>21.4+10</f>
        <v>31.4</v>
      </c>
      <c r="F89" s="188"/>
    </row>
    <row r="90" spans="1:6" x14ac:dyDescent="0.25">
      <c r="A90" s="25" t="s">
        <v>531</v>
      </c>
      <c r="B90" s="44" t="s">
        <v>373</v>
      </c>
      <c r="C90" s="87">
        <v>4.5</v>
      </c>
      <c r="D90" s="188"/>
      <c r="E90" s="87">
        <v>4.5</v>
      </c>
      <c r="F90" s="188"/>
    </row>
    <row r="91" spans="1:6" ht="26.4" x14ac:dyDescent="0.25">
      <c r="A91" s="25" t="s">
        <v>378</v>
      </c>
      <c r="B91" s="166" t="s">
        <v>519</v>
      </c>
      <c r="C91" s="87">
        <v>7.5</v>
      </c>
      <c r="D91" s="188"/>
      <c r="E91" s="87">
        <v>7.1</v>
      </c>
      <c r="F91" s="188"/>
    </row>
    <row r="92" spans="1:6" x14ac:dyDescent="0.25">
      <c r="A92" s="25" t="s">
        <v>379</v>
      </c>
      <c r="B92" s="179" t="s">
        <v>575</v>
      </c>
      <c r="C92" s="87">
        <v>1</v>
      </c>
      <c r="D92" s="188"/>
      <c r="E92" s="87">
        <v>1</v>
      </c>
      <c r="F92" s="188"/>
    </row>
    <row r="93" spans="1:6" ht="26.4" x14ac:dyDescent="0.25">
      <c r="A93" s="25" t="s">
        <v>532</v>
      </c>
      <c r="B93" s="47" t="s">
        <v>143</v>
      </c>
      <c r="C93" s="87">
        <v>127</v>
      </c>
      <c r="D93" s="188"/>
      <c r="E93" s="87">
        <v>14.4</v>
      </c>
      <c r="F93" s="188"/>
    </row>
    <row r="94" spans="1:6" x14ac:dyDescent="0.25">
      <c r="A94" s="24" t="s">
        <v>152</v>
      </c>
      <c r="B94" s="41" t="s">
        <v>153</v>
      </c>
      <c r="C94" s="89">
        <f>SUM(C95:C105)</f>
        <v>2717.5</v>
      </c>
      <c r="D94" s="186">
        <f>SUM(D95:D105)</f>
        <v>0</v>
      </c>
      <c r="E94" s="89">
        <f>SUM(E95:E105)</f>
        <v>2640.9</v>
      </c>
      <c r="F94" s="186">
        <f>SUM(F95:F105)</f>
        <v>0</v>
      </c>
    </row>
    <row r="95" spans="1:6" x14ac:dyDescent="0.25">
      <c r="A95" s="91" t="s">
        <v>441</v>
      </c>
      <c r="B95" s="44" t="s">
        <v>351</v>
      </c>
      <c r="C95" s="87">
        <v>39</v>
      </c>
      <c r="D95" s="189"/>
      <c r="E95" s="87">
        <v>36.799999999999997</v>
      </c>
      <c r="F95" s="189"/>
    </row>
    <row r="96" spans="1:6" x14ac:dyDescent="0.25">
      <c r="A96" s="25" t="s">
        <v>155</v>
      </c>
      <c r="B96" s="44" t="s">
        <v>154</v>
      </c>
      <c r="C96" s="87">
        <v>224.9</v>
      </c>
      <c r="D96" s="188"/>
      <c r="E96" s="87">
        <v>224.9</v>
      </c>
      <c r="F96" s="188"/>
    </row>
    <row r="97" spans="1:6" ht="26.4" x14ac:dyDescent="0.25">
      <c r="A97" s="25" t="s">
        <v>157</v>
      </c>
      <c r="B97" s="44" t="s">
        <v>156</v>
      </c>
      <c r="C97" s="87">
        <v>604</v>
      </c>
      <c r="D97" s="188"/>
      <c r="E97" s="87">
        <v>604</v>
      </c>
      <c r="F97" s="188"/>
    </row>
    <row r="98" spans="1:6" ht="26.4" x14ac:dyDescent="0.25">
      <c r="A98" s="25" t="s">
        <v>625</v>
      </c>
      <c r="B98" s="179" t="s">
        <v>576</v>
      </c>
      <c r="C98" s="87">
        <v>248.2</v>
      </c>
      <c r="D98" s="188"/>
      <c r="E98" s="87">
        <v>248.2</v>
      </c>
      <c r="F98" s="188"/>
    </row>
    <row r="99" spans="1:6" x14ac:dyDescent="0.25">
      <c r="A99" s="25" t="s">
        <v>303</v>
      </c>
      <c r="B99" s="44" t="s">
        <v>421</v>
      </c>
      <c r="C99" s="87">
        <f>78.6+39.7</f>
        <v>118.3</v>
      </c>
      <c r="D99" s="188"/>
      <c r="E99" s="87">
        <v>76.599999999999994</v>
      </c>
      <c r="F99" s="188"/>
    </row>
    <row r="100" spans="1:6" ht="26.4" x14ac:dyDescent="0.25">
      <c r="A100" s="25" t="s">
        <v>324</v>
      </c>
      <c r="B100" s="44" t="s">
        <v>380</v>
      </c>
      <c r="C100" s="87">
        <v>25</v>
      </c>
      <c r="D100" s="188"/>
      <c r="E100" s="87">
        <v>25</v>
      </c>
      <c r="F100" s="188"/>
    </row>
    <row r="101" spans="1:6" ht="26.4" x14ac:dyDescent="0.25">
      <c r="A101" s="25" t="s">
        <v>442</v>
      </c>
      <c r="B101" s="209" t="s">
        <v>613</v>
      </c>
      <c r="C101" s="87">
        <v>19.899999999999999</v>
      </c>
      <c r="D101" s="188"/>
      <c r="E101" s="87">
        <v>17.8</v>
      </c>
      <c r="F101" s="188"/>
    </row>
    <row r="102" spans="1:6" x14ac:dyDescent="0.25">
      <c r="A102" s="25" t="s">
        <v>626</v>
      </c>
      <c r="B102" s="182" t="s">
        <v>520</v>
      </c>
      <c r="C102" s="87">
        <v>15.3</v>
      </c>
      <c r="D102" s="188"/>
      <c r="E102" s="87">
        <v>0</v>
      </c>
      <c r="F102" s="188"/>
    </row>
    <row r="103" spans="1:6" x14ac:dyDescent="0.25">
      <c r="A103" s="25" t="s">
        <v>352</v>
      </c>
      <c r="B103" s="44" t="s">
        <v>304</v>
      </c>
      <c r="C103" s="87">
        <v>1336.4</v>
      </c>
      <c r="D103" s="188"/>
      <c r="E103" s="87">
        <v>1334.5</v>
      </c>
      <c r="F103" s="188"/>
    </row>
    <row r="104" spans="1:6" ht="26.4" x14ac:dyDescent="0.25">
      <c r="A104" s="25" t="s">
        <v>473</v>
      </c>
      <c r="B104" s="183" t="s">
        <v>521</v>
      </c>
      <c r="C104" s="87">
        <v>0</v>
      </c>
      <c r="D104" s="188"/>
      <c r="E104" s="87">
        <v>0.4</v>
      </c>
      <c r="F104" s="188"/>
    </row>
    <row r="105" spans="1:6" ht="26.4" x14ac:dyDescent="0.25">
      <c r="A105" s="25" t="s">
        <v>474</v>
      </c>
      <c r="B105" s="47" t="s">
        <v>143</v>
      </c>
      <c r="C105" s="87">
        <v>86.5</v>
      </c>
      <c r="D105" s="188"/>
      <c r="E105" s="87">
        <v>72.7</v>
      </c>
      <c r="F105" s="188"/>
    </row>
    <row r="106" spans="1:6" ht="31.2" x14ac:dyDescent="0.3">
      <c r="A106" s="158" t="s">
        <v>158</v>
      </c>
      <c r="B106" s="163" t="s">
        <v>604</v>
      </c>
      <c r="C106" s="89">
        <f t="shared" ref="C106:D106" si="2">C107+C109</f>
        <v>600.70000000000005</v>
      </c>
      <c r="D106" s="186">
        <f t="shared" si="2"/>
        <v>0</v>
      </c>
      <c r="E106" s="89">
        <f t="shared" ref="E106:F106" si="3">E107+E109</f>
        <v>549.5</v>
      </c>
      <c r="F106" s="186">
        <f t="shared" si="3"/>
        <v>0</v>
      </c>
    </row>
    <row r="107" spans="1:6" ht="26.4" x14ac:dyDescent="0.25">
      <c r="A107" s="20" t="s">
        <v>159</v>
      </c>
      <c r="B107" s="41" t="s">
        <v>91</v>
      </c>
      <c r="C107" s="190">
        <f t="shared" ref="C107:D107" si="4">C108</f>
        <v>0.7</v>
      </c>
      <c r="D107" s="191">
        <f t="shared" si="4"/>
        <v>0</v>
      </c>
      <c r="E107" s="190">
        <f t="shared" ref="E107:F107" si="5">E108</f>
        <v>0</v>
      </c>
      <c r="F107" s="191">
        <f t="shared" si="5"/>
        <v>0</v>
      </c>
    </row>
    <row r="108" spans="1:6" x14ac:dyDescent="0.25">
      <c r="A108" s="91" t="s">
        <v>160</v>
      </c>
      <c r="B108" s="179" t="s">
        <v>524</v>
      </c>
      <c r="C108" s="88">
        <v>0.7</v>
      </c>
      <c r="D108" s="192"/>
      <c r="E108" s="88">
        <v>0</v>
      </c>
      <c r="F108" s="192"/>
    </row>
    <row r="109" spans="1:6" ht="26.4" x14ac:dyDescent="0.25">
      <c r="A109" s="24" t="s">
        <v>533</v>
      </c>
      <c r="B109" s="41" t="s">
        <v>88</v>
      </c>
      <c r="C109" s="89">
        <f>SUM(C110:C111)</f>
        <v>600</v>
      </c>
      <c r="D109" s="186">
        <f t="shared" ref="D109:F109" si="6">SUM(D110:D111)</f>
        <v>0</v>
      </c>
      <c r="E109" s="89">
        <f t="shared" si="6"/>
        <v>549.5</v>
      </c>
      <c r="F109" s="186">
        <f t="shared" si="6"/>
        <v>0</v>
      </c>
    </row>
    <row r="110" spans="1:6" x14ac:dyDescent="0.25">
      <c r="A110" s="91" t="s">
        <v>534</v>
      </c>
      <c r="B110" s="179" t="s">
        <v>614</v>
      </c>
      <c r="C110" s="193">
        <v>50</v>
      </c>
      <c r="D110" s="189"/>
      <c r="E110" s="193">
        <v>0</v>
      </c>
      <c r="F110" s="189"/>
    </row>
    <row r="111" spans="1:6" ht="26.4" x14ac:dyDescent="0.25">
      <c r="A111" s="25" t="s">
        <v>585</v>
      </c>
      <c r="B111" s="44" t="s">
        <v>162</v>
      </c>
      <c r="C111" s="87">
        <v>550</v>
      </c>
      <c r="D111" s="188"/>
      <c r="E111" s="87">
        <v>549.5</v>
      </c>
      <c r="F111" s="188"/>
    </row>
    <row r="112" spans="1:6" ht="15.6" x14ac:dyDescent="0.3">
      <c r="A112" s="158" t="s">
        <v>164</v>
      </c>
      <c r="B112" s="159" t="s">
        <v>66</v>
      </c>
      <c r="C112" s="89">
        <f t="shared" ref="C112:E112" si="7">C113+C116+C118+C120</f>
        <v>166</v>
      </c>
      <c r="D112" s="186">
        <f t="shared" si="7"/>
        <v>118.6</v>
      </c>
      <c r="E112" s="89">
        <f t="shared" si="7"/>
        <v>164.4</v>
      </c>
      <c r="F112" s="186">
        <f>F113+F116+F118+F120</f>
        <v>117.5</v>
      </c>
    </row>
    <row r="113" spans="1:6" ht="26.4" x14ac:dyDescent="0.25">
      <c r="A113" s="24" t="s">
        <v>51</v>
      </c>
      <c r="B113" s="41" t="s">
        <v>121</v>
      </c>
      <c r="C113" s="89">
        <f t="shared" ref="C113:E113" si="8">SUM(C114:C115)</f>
        <v>1.4</v>
      </c>
      <c r="D113" s="186">
        <f t="shared" si="8"/>
        <v>0</v>
      </c>
      <c r="E113" s="89">
        <f t="shared" si="8"/>
        <v>1.4</v>
      </c>
      <c r="F113" s="186">
        <f>SUM(F114:F115)</f>
        <v>0</v>
      </c>
    </row>
    <row r="114" spans="1:6" x14ac:dyDescent="0.25">
      <c r="A114" s="91" t="s">
        <v>52</v>
      </c>
      <c r="B114" s="86" t="s">
        <v>437</v>
      </c>
      <c r="C114" s="87">
        <v>0.5</v>
      </c>
      <c r="D114" s="189"/>
      <c r="E114" s="87">
        <v>0.5</v>
      </c>
      <c r="F114" s="189"/>
    </row>
    <row r="115" spans="1:6" x14ac:dyDescent="0.25">
      <c r="A115" s="25" t="s">
        <v>627</v>
      </c>
      <c r="B115" s="43" t="s">
        <v>165</v>
      </c>
      <c r="C115" s="87">
        <v>0.9</v>
      </c>
      <c r="D115" s="188"/>
      <c r="E115" s="87">
        <v>0.9</v>
      </c>
      <c r="F115" s="188"/>
    </row>
    <row r="116" spans="1:6" ht="26.4" x14ac:dyDescent="0.25">
      <c r="A116" s="24" t="s">
        <v>166</v>
      </c>
      <c r="B116" s="41" t="s">
        <v>88</v>
      </c>
      <c r="C116" s="89">
        <f t="shared" ref="C116:E116" si="9">C117</f>
        <v>75.2</v>
      </c>
      <c r="D116" s="186">
        <f t="shared" si="9"/>
        <v>61.4</v>
      </c>
      <c r="E116" s="89">
        <f t="shared" si="9"/>
        <v>74.400000000000006</v>
      </c>
      <c r="F116" s="186">
        <f>F117</f>
        <v>61.1</v>
      </c>
    </row>
    <row r="117" spans="1:6" x14ac:dyDescent="0.25">
      <c r="A117" s="25" t="s">
        <v>167</v>
      </c>
      <c r="B117" s="43" t="s">
        <v>168</v>
      </c>
      <c r="C117" s="87">
        <v>75.2</v>
      </c>
      <c r="D117" s="188">
        <v>61.4</v>
      </c>
      <c r="E117" s="87">
        <v>74.400000000000006</v>
      </c>
      <c r="F117" s="188">
        <v>61.1</v>
      </c>
    </row>
    <row r="118" spans="1:6" ht="26.4" x14ac:dyDescent="0.25">
      <c r="A118" s="24" t="s">
        <v>55</v>
      </c>
      <c r="B118" s="41" t="s">
        <v>145</v>
      </c>
      <c r="C118" s="89">
        <f t="shared" ref="C118:E118" si="10">C119</f>
        <v>0.8</v>
      </c>
      <c r="D118" s="186">
        <f t="shared" si="10"/>
        <v>0</v>
      </c>
      <c r="E118" s="89">
        <f t="shared" si="10"/>
        <v>0.8</v>
      </c>
      <c r="F118" s="186">
        <f>F119</f>
        <v>0</v>
      </c>
    </row>
    <row r="119" spans="1:6" ht="26.4" x14ac:dyDescent="0.25">
      <c r="A119" s="25" t="s">
        <v>169</v>
      </c>
      <c r="B119" s="44" t="s">
        <v>163</v>
      </c>
      <c r="C119" s="87">
        <v>0.8</v>
      </c>
      <c r="D119" s="188"/>
      <c r="E119" s="87">
        <v>0.8</v>
      </c>
      <c r="F119" s="188"/>
    </row>
    <row r="120" spans="1:6" x14ac:dyDescent="0.25">
      <c r="A120" s="24" t="s">
        <v>288</v>
      </c>
      <c r="B120" s="41" t="s">
        <v>153</v>
      </c>
      <c r="C120" s="89">
        <f t="shared" ref="C120:E120" si="11">SUM(C121:C124)</f>
        <v>88.6</v>
      </c>
      <c r="D120" s="186">
        <f t="shared" si="11"/>
        <v>57.2</v>
      </c>
      <c r="E120" s="89">
        <f t="shared" si="11"/>
        <v>87.8</v>
      </c>
      <c r="F120" s="186">
        <f t="shared" ref="F120" si="12">SUM(F121:F124)</f>
        <v>56.4</v>
      </c>
    </row>
    <row r="121" spans="1:6" x14ac:dyDescent="0.25">
      <c r="A121" s="25" t="s">
        <v>325</v>
      </c>
      <c r="B121" s="43" t="s">
        <v>170</v>
      </c>
      <c r="C121" s="87">
        <v>2.7</v>
      </c>
      <c r="D121" s="188"/>
      <c r="E121" s="87">
        <v>2.7</v>
      </c>
      <c r="F121" s="188"/>
    </row>
    <row r="122" spans="1:6" x14ac:dyDescent="0.25">
      <c r="A122" s="40" t="s">
        <v>628</v>
      </c>
      <c r="B122" s="48" t="s">
        <v>171</v>
      </c>
      <c r="C122" s="88">
        <v>77.099999999999994</v>
      </c>
      <c r="D122" s="188">
        <v>57.2</v>
      </c>
      <c r="E122" s="88">
        <v>76.3</v>
      </c>
      <c r="F122" s="188">
        <v>56.4</v>
      </c>
    </row>
    <row r="123" spans="1:6" ht="26.4" x14ac:dyDescent="0.25">
      <c r="A123" s="40" t="s">
        <v>629</v>
      </c>
      <c r="B123" s="46" t="s">
        <v>438</v>
      </c>
      <c r="C123" s="88">
        <v>0.8</v>
      </c>
      <c r="D123" s="188"/>
      <c r="E123" s="88">
        <v>0.8</v>
      </c>
      <c r="F123" s="188"/>
    </row>
    <row r="124" spans="1:6" x14ac:dyDescent="0.25">
      <c r="A124" s="40" t="s">
        <v>630</v>
      </c>
      <c r="B124" s="48" t="s">
        <v>304</v>
      </c>
      <c r="C124" s="88">
        <v>8</v>
      </c>
      <c r="D124" s="188"/>
      <c r="E124" s="88">
        <v>8</v>
      </c>
      <c r="F124" s="188"/>
    </row>
    <row r="125" spans="1:6" ht="15.6" x14ac:dyDescent="0.3">
      <c r="A125" s="158" t="s">
        <v>172</v>
      </c>
      <c r="B125" s="159" t="s">
        <v>67</v>
      </c>
      <c r="C125" s="89">
        <f t="shared" ref="C125:E125" si="13">C126+C129+C131+C133</f>
        <v>161.69999999999999</v>
      </c>
      <c r="D125" s="186">
        <f t="shared" si="13"/>
        <v>117.8</v>
      </c>
      <c r="E125" s="89">
        <f t="shared" si="13"/>
        <v>160.39999999999998</v>
      </c>
      <c r="F125" s="186">
        <f>F126+F129+F131+F133</f>
        <v>117.30000000000001</v>
      </c>
    </row>
    <row r="126" spans="1:6" ht="26.4" x14ac:dyDescent="0.25">
      <c r="A126" s="24" t="s">
        <v>631</v>
      </c>
      <c r="B126" s="41" t="s">
        <v>121</v>
      </c>
      <c r="C126" s="89">
        <f>SUM(C127:C128)</f>
        <v>2.2999999999999998</v>
      </c>
      <c r="D126" s="186">
        <f>SUM(D127:D128)</f>
        <v>0</v>
      </c>
      <c r="E126" s="89">
        <f>SUM(E127:E128)</f>
        <v>2.2999999999999998</v>
      </c>
      <c r="F126" s="186">
        <f>SUM(F127:F128)</f>
        <v>0</v>
      </c>
    </row>
    <row r="127" spans="1:6" x14ac:dyDescent="0.25">
      <c r="A127" s="91" t="s">
        <v>632</v>
      </c>
      <c r="B127" s="86" t="s">
        <v>437</v>
      </c>
      <c r="C127" s="87">
        <v>0.9</v>
      </c>
      <c r="D127" s="189"/>
      <c r="E127" s="132">
        <v>0.9</v>
      </c>
      <c r="F127" s="189"/>
    </row>
    <row r="128" spans="1:6" x14ac:dyDescent="0.25">
      <c r="A128" s="25" t="s">
        <v>633</v>
      </c>
      <c r="B128" s="43" t="s">
        <v>165</v>
      </c>
      <c r="C128" s="87">
        <v>1.4</v>
      </c>
      <c r="D128" s="188"/>
      <c r="E128" s="87">
        <v>1.4</v>
      </c>
      <c r="F128" s="188"/>
    </row>
    <row r="129" spans="1:6" ht="26.4" x14ac:dyDescent="0.25">
      <c r="A129" s="24" t="s">
        <v>173</v>
      </c>
      <c r="B129" s="41" t="s">
        <v>88</v>
      </c>
      <c r="C129" s="89">
        <f t="shared" ref="C129:E129" si="14">C130</f>
        <v>83.3</v>
      </c>
      <c r="D129" s="186">
        <f t="shared" si="14"/>
        <v>66.099999999999994</v>
      </c>
      <c r="E129" s="89">
        <f t="shared" si="14"/>
        <v>82.4</v>
      </c>
      <c r="F129" s="186">
        <f>F130</f>
        <v>65.900000000000006</v>
      </c>
    </row>
    <row r="130" spans="1:6" x14ac:dyDescent="0.25">
      <c r="A130" s="25" t="s">
        <v>174</v>
      </c>
      <c r="B130" s="43" t="s">
        <v>168</v>
      </c>
      <c r="C130" s="87">
        <v>83.3</v>
      </c>
      <c r="D130" s="188">
        <v>66.099999999999994</v>
      </c>
      <c r="E130" s="87">
        <v>82.4</v>
      </c>
      <c r="F130" s="188">
        <v>65.900000000000006</v>
      </c>
    </row>
    <row r="131" spans="1:6" ht="26.4" x14ac:dyDescent="0.25">
      <c r="A131" s="24" t="s">
        <v>175</v>
      </c>
      <c r="B131" s="41" t="s">
        <v>145</v>
      </c>
      <c r="C131" s="89">
        <f t="shared" ref="C131:E131" si="15">C132</f>
        <v>0.3</v>
      </c>
      <c r="D131" s="186">
        <f t="shared" si="15"/>
        <v>0</v>
      </c>
      <c r="E131" s="89">
        <f t="shared" si="15"/>
        <v>0.3</v>
      </c>
      <c r="F131" s="186">
        <f>F132</f>
        <v>0</v>
      </c>
    </row>
    <row r="132" spans="1:6" ht="26.4" x14ac:dyDescent="0.25">
      <c r="A132" s="25" t="s">
        <v>176</v>
      </c>
      <c r="B132" s="44" t="s">
        <v>163</v>
      </c>
      <c r="C132" s="87">
        <v>0.3</v>
      </c>
      <c r="D132" s="188"/>
      <c r="E132" s="87">
        <v>0.3</v>
      </c>
      <c r="F132" s="188"/>
    </row>
    <row r="133" spans="1:6" x14ac:dyDescent="0.25">
      <c r="A133" s="24" t="s">
        <v>475</v>
      </c>
      <c r="B133" s="41" t="s">
        <v>153</v>
      </c>
      <c r="C133" s="89">
        <f t="shared" ref="C133:E133" si="16">SUM(C134:C137)</f>
        <v>75.8</v>
      </c>
      <c r="D133" s="186">
        <f t="shared" si="16"/>
        <v>51.7</v>
      </c>
      <c r="E133" s="89">
        <f t="shared" si="16"/>
        <v>75.399999999999991</v>
      </c>
      <c r="F133" s="186">
        <f t="shared" ref="F133" si="17">SUM(F134:F137)</f>
        <v>51.4</v>
      </c>
    </row>
    <row r="134" spans="1:6" x14ac:dyDescent="0.25">
      <c r="A134" s="25" t="s">
        <v>476</v>
      </c>
      <c r="B134" s="43" t="s">
        <v>170</v>
      </c>
      <c r="C134" s="87">
        <v>7</v>
      </c>
      <c r="D134" s="188"/>
      <c r="E134" s="87">
        <v>7</v>
      </c>
      <c r="F134" s="188"/>
    </row>
    <row r="135" spans="1:6" x14ac:dyDescent="0.25">
      <c r="A135" s="40" t="s">
        <v>634</v>
      </c>
      <c r="B135" s="48" t="s">
        <v>171</v>
      </c>
      <c r="C135" s="88">
        <v>60.7</v>
      </c>
      <c r="D135" s="188">
        <v>51.7</v>
      </c>
      <c r="E135" s="88">
        <v>60.3</v>
      </c>
      <c r="F135" s="188">
        <v>51.4</v>
      </c>
    </row>
    <row r="136" spans="1:6" ht="26.4" x14ac:dyDescent="0.25">
      <c r="A136" s="40" t="s">
        <v>635</v>
      </c>
      <c r="B136" s="46" t="s">
        <v>438</v>
      </c>
      <c r="C136" s="88">
        <v>2.5</v>
      </c>
      <c r="D136" s="188"/>
      <c r="E136" s="88">
        <v>2.5</v>
      </c>
      <c r="F136" s="188"/>
    </row>
    <row r="137" spans="1:6" x14ac:dyDescent="0.25">
      <c r="A137" s="40" t="s">
        <v>636</v>
      </c>
      <c r="B137" s="48" t="s">
        <v>304</v>
      </c>
      <c r="C137" s="88">
        <v>5.6</v>
      </c>
      <c r="D137" s="188"/>
      <c r="E137" s="88">
        <v>5.6</v>
      </c>
      <c r="F137" s="188"/>
    </row>
    <row r="138" spans="1:6" ht="15.6" x14ac:dyDescent="0.3">
      <c r="A138" s="158" t="s">
        <v>177</v>
      </c>
      <c r="B138" s="159" t="s">
        <v>68</v>
      </c>
      <c r="C138" s="89">
        <f t="shared" ref="C138:E138" si="18">C139+C141+C144+C146+C148</f>
        <v>249.8</v>
      </c>
      <c r="D138" s="186">
        <f t="shared" si="18"/>
        <v>149.39999999999998</v>
      </c>
      <c r="E138" s="89">
        <f t="shared" si="18"/>
        <v>244.7</v>
      </c>
      <c r="F138" s="186">
        <f>F139+F141+F144+F146+F148</f>
        <v>149.10000000000002</v>
      </c>
    </row>
    <row r="139" spans="1:6" ht="26.4" x14ac:dyDescent="0.25">
      <c r="A139" s="39" t="s">
        <v>178</v>
      </c>
      <c r="B139" s="49" t="s">
        <v>95</v>
      </c>
      <c r="C139" s="190">
        <f t="shared" ref="C139:D139" si="19">C140</f>
        <v>1.2</v>
      </c>
      <c r="D139" s="191">
        <f t="shared" si="19"/>
        <v>0</v>
      </c>
      <c r="E139" s="190">
        <f t="shared" ref="E139:F139" si="20">E140</f>
        <v>0.9</v>
      </c>
      <c r="F139" s="191">
        <f t="shared" si="20"/>
        <v>0</v>
      </c>
    </row>
    <row r="140" spans="1:6" ht="26.4" x14ac:dyDescent="0.25">
      <c r="A140" s="40" t="s">
        <v>179</v>
      </c>
      <c r="B140" s="46" t="s">
        <v>439</v>
      </c>
      <c r="C140" s="88">
        <v>1.2</v>
      </c>
      <c r="D140" s="192"/>
      <c r="E140" s="88">
        <v>0.9</v>
      </c>
      <c r="F140" s="192"/>
    </row>
    <row r="141" spans="1:6" ht="26.4" x14ac:dyDescent="0.25">
      <c r="A141" s="24" t="s">
        <v>180</v>
      </c>
      <c r="B141" s="41" t="s">
        <v>121</v>
      </c>
      <c r="C141" s="89">
        <f>SUM(C142:C143)</f>
        <v>16.3</v>
      </c>
      <c r="D141" s="186">
        <f>SUM(D142:D143)</f>
        <v>0</v>
      </c>
      <c r="E141" s="89">
        <f>SUM(E142:E143)</f>
        <v>16.3</v>
      </c>
      <c r="F141" s="186">
        <f>SUM(F142:F143)</f>
        <v>0</v>
      </c>
    </row>
    <row r="142" spans="1:6" x14ac:dyDescent="0.25">
      <c r="A142" s="91" t="s">
        <v>181</v>
      </c>
      <c r="B142" s="86" t="s">
        <v>437</v>
      </c>
      <c r="C142" s="87">
        <v>1.3</v>
      </c>
      <c r="D142" s="189"/>
      <c r="E142" s="132">
        <v>1.3</v>
      </c>
      <c r="F142" s="189"/>
    </row>
    <row r="143" spans="1:6" x14ac:dyDescent="0.25">
      <c r="A143" s="25" t="s">
        <v>477</v>
      </c>
      <c r="B143" s="43" t="s">
        <v>165</v>
      </c>
      <c r="C143" s="87">
        <v>15</v>
      </c>
      <c r="D143" s="188"/>
      <c r="E143" s="87">
        <v>15</v>
      </c>
      <c r="F143" s="188"/>
    </row>
    <row r="144" spans="1:6" ht="26.4" x14ac:dyDescent="0.25">
      <c r="A144" s="24" t="s">
        <v>182</v>
      </c>
      <c r="B144" s="41" t="s">
        <v>88</v>
      </c>
      <c r="C144" s="89">
        <f t="shared" ref="C144:E144" si="21">C145</f>
        <v>106.7</v>
      </c>
      <c r="D144" s="186">
        <f t="shared" si="21"/>
        <v>73.099999999999994</v>
      </c>
      <c r="E144" s="89">
        <f t="shared" si="21"/>
        <v>102</v>
      </c>
      <c r="F144" s="186">
        <f>F145</f>
        <v>72.900000000000006</v>
      </c>
    </row>
    <row r="145" spans="1:6" x14ac:dyDescent="0.25">
      <c r="A145" s="25" t="s">
        <v>183</v>
      </c>
      <c r="B145" s="43" t="s">
        <v>168</v>
      </c>
      <c r="C145" s="87">
        <v>106.7</v>
      </c>
      <c r="D145" s="188">
        <v>73.099999999999994</v>
      </c>
      <c r="E145" s="87">
        <v>102</v>
      </c>
      <c r="F145" s="188">
        <v>72.900000000000006</v>
      </c>
    </row>
    <row r="146" spans="1:6" ht="26.4" x14ac:dyDescent="0.25">
      <c r="A146" s="24" t="s">
        <v>289</v>
      </c>
      <c r="B146" s="41" t="s">
        <v>145</v>
      </c>
      <c r="C146" s="89">
        <f t="shared" ref="C146:E146" si="22">C147</f>
        <v>1.2</v>
      </c>
      <c r="D146" s="186">
        <f t="shared" si="22"/>
        <v>0</v>
      </c>
      <c r="E146" s="89">
        <f t="shared" si="22"/>
        <v>1.2</v>
      </c>
      <c r="F146" s="186">
        <f>F147</f>
        <v>0</v>
      </c>
    </row>
    <row r="147" spans="1:6" ht="26.4" x14ac:dyDescent="0.25">
      <c r="A147" s="25" t="s">
        <v>290</v>
      </c>
      <c r="B147" s="44" t="s">
        <v>163</v>
      </c>
      <c r="C147" s="87">
        <v>1.2</v>
      </c>
      <c r="D147" s="188"/>
      <c r="E147" s="87">
        <v>1.2</v>
      </c>
      <c r="F147" s="188"/>
    </row>
    <row r="148" spans="1:6" x14ac:dyDescent="0.25">
      <c r="A148" s="24" t="s">
        <v>326</v>
      </c>
      <c r="B148" s="41" t="s">
        <v>153</v>
      </c>
      <c r="C148" s="89">
        <f t="shared" ref="C148:E148" si="23">SUM(C149:C152)</f>
        <v>124.39999999999999</v>
      </c>
      <c r="D148" s="186">
        <f t="shared" si="23"/>
        <v>76.3</v>
      </c>
      <c r="E148" s="89">
        <f t="shared" si="23"/>
        <v>124.3</v>
      </c>
      <c r="F148" s="186">
        <f t="shared" ref="F148" si="24">SUM(F149:F152)</f>
        <v>76.2</v>
      </c>
    </row>
    <row r="149" spans="1:6" x14ac:dyDescent="0.25">
      <c r="A149" s="25" t="s">
        <v>327</v>
      </c>
      <c r="B149" s="43" t="s">
        <v>170</v>
      </c>
      <c r="C149" s="87">
        <v>12.1</v>
      </c>
      <c r="D149" s="188"/>
      <c r="E149" s="87">
        <v>12.1</v>
      </c>
      <c r="F149" s="188"/>
    </row>
    <row r="150" spans="1:6" x14ac:dyDescent="0.25">
      <c r="A150" s="40" t="s">
        <v>328</v>
      </c>
      <c r="B150" s="48" t="s">
        <v>171</v>
      </c>
      <c r="C150" s="88">
        <v>93.5</v>
      </c>
      <c r="D150" s="188">
        <v>76.3</v>
      </c>
      <c r="E150" s="88">
        <v>93.4</v>
      </c>
      <c r="F150" s="188">
        <v>76.2</v>
      </c>
    </row>
    <row r="151" spans="1:6" ht="26.4" x14ac:dyDescent="0.25">
      <c r="A151" s="40" t="s">
        <v>443</v>
      </c>
      <c r="B151" s="46" t="s">
        <v>438</v>
      </c>
      <c r="C151" s="88">
        <v>1.3</v>
      </c>
      <c r="D151" s="188"/>
      <c r="E151" s="88">
        <v>1.3</v>
      </c>
      <c r="F151" s="188"/>
    </row>
    <row r="152" spans="1:6" x14ac:dyDescent="0.25">
      <c r="A152" s="40" t="s">
        <v>444</v>
      </c>
      <c r="B152" s="48" t="s">
        <v>304</v>
      </c>
      <c r="C152" s="88">
        <v>17.5</v>
      </c>
      <c r="D152" s="188"/>
      <c r="E152" s="88">
        <v>17.5</v>
      </c>
      <c r="F152" s="188"/>
    </row>
    <row r="153" spans="1:6" ht="15.6" x14ac:dyDescent="0.3">
      <c r="A153" s="158" t="s">
        <v>184</v>
      </c>
      <c r="B153" s="159" t="s">
        <v>69</v>
      </c>
      <c r="C153" s="89">
        <f t="shared" ref="C153:E153" si="25">C154+C156+C159+C161+C163</f>
        <v>160.5</v>
      </c>
      <c r="D153" s="186">
        <f t="shared" si="25"/>
        <v>119.80000000000001</v>
      </c>
      <c r="E153" s="89">
        <f t="shared" si="25"/>
        <v>159.6</v>
      </c>
      <c r="F153" s="186">
        <f>F154+F156+F159+F161+F163</f>
        <v>119.6</v>
      </c>
    </row>
    <row r="154" spans="1:6" ht="26.4" x14ac:dyDescent="0.25">
      <c r="A154" s="39" t="s">
        <v>445</v>
      </c>
      <c r="B154" s="49" t="s">
        <v>95</v>
      </c>
      <c r="C154" s="190">
        <f t="shared" ref="C154:E154" si="26">C155</f>
        <v>0.5</v>
      </c>
      <c r="D154" s="191">
        <f t="shared" si="26"/>
        <v>0</v>
      </c>
      <c r="E154" s="190">
        <f t="shared" si="26"/>
        <v>0.4</v>
      </c>
      <c r="F154" s="191">
        <f>F155</f>
        <v>0</v>
      </c>
    </row>
    <row r="155" spans="1:6" ht="26.4" x14ac:dyDescent="0.25">
      <c r="A155" s="40" t="s">
        <v>446</v>
      </c>
      <c r="B155" s="46" t="s">
        <v>439</v>
      </c>
      <c r="C155" s="88">
        <v>0.5</v>
      </c>
      <c r="D155" s="192"/>
      <c r="E155" s="88">
        <v>0.4</v>
      </c>
      <c r="F155" s="192"/>
    </row>
    <row r="156" spans="1:6" ht="26.4" x14ac:dyDescent="0.25">
      <c r="A156" s="24" t="s">
        <v>185</v>
      </c>
      <c r="B156" s="41" t="s">
        <v>121</v>
      </c>
      <c r="C156" s="89">
        <f t="shared" ref="C156:E156" si="27">SUM(C157:C158)</f>
        <v>1.6</v>
      </c>
      <c r="D156" s="186">
        <f t="shared" si="27"/>
        <v>0</v>
      </c>
      <c r="E156" s="89">
        <f t="shared" si="27"/>
        <v>1.6</v>
      </c>
      <c r="F156" s="186">
        <f>SUM(F157:F158)</f>
        <v>0</v>
      </c>
    </row>
    <row r="157" spans="1:6" x14ac:dyDescent="0.25">
      <c r="A157" s="91" t="s">
        <v>186</v>
      </c>
      <c r="B157" s="86" t="s">
        <v>437</v>
      </c>
      <c r="C157" s="132">
        <v>1</v>
      </c>
      <c r="D157" s="189"/>
      <c r="E157" s="132">
        <v>1</v>
      </c>
      <c r="F157" s="189"/>
    </row>
    <row r="158" spans="1:6" x14ac:dyDescent="0.25">
      <c r="A158" s="25" t="s">
        <v>478</v>
      </c>
      <c r="B158" s="43" t="s">
        <v>165</v>
      </c>
      <c r="C158" s="87">
        <v>0.6</v>
      </c>
      <c r="D158" s="188"/>
      <c r="E158" s="87">
        <v>0.6</v>
      </c>
      <c r="F158" s="188"/>
    </row>
    <row r="159" spans="1:6" ht="26.4" x14ac:dyDescent="0.25">
      <c r="A159" s="24" t="s">
        <v>187</v>
      </c>
      <c r="B159" s="41" t="s">
        <v>88</v>
      </c>
      <c r="C159" s="89">
        <f t="shared" ref="C159:E159" si="28">C160</f>
        <v>86.2</v>
      </c>
      <c r="D159" s="186">
        <f t="shared" si="28"/>
        <v>68.400000000000006</v>
      </c>
      <c r="E159" s="89">
        <f t="shared" si="28"/>
        <v>85.4</v>
      </c>
      <c r="F159" s="186">
        <f>F160</f>
        <v>68.2</v>
      </c>
    </row>
    <row r="160" spans="1:6" x14ac:dyDescent="0.25">
      <c r="A160" s="25" t="s">
        <v>188</v>
      </c>
      <c r="B160" s="43" t="s">
        <v>168</v>
      </c>
      <c r="C160" s="87">
        <v>86.2</v>
      </c>
      <c r="D160" s="188">
        <v>68.400000000000006</v>
      </c>
      <c r="E160" s="87">
        <v>85.4</v>
      </c>
      <c r="F160" s="188">
        <v>68.2</v>
      </c>
    </row>
    <row r="161" spans="1:6" ht="26.4" x14ac:dyDescent="0.25">
      <c r="A161" s="24" t="s">
        <v>291</v>
      </c>
      <c r="B161" s="41" t="s">
        <v>145</v>
      </c>
      <c r="C161" s="89">
        <f t="shared" ref="C161:E161" si="29">C162</f>
        <v>0.6</v>
      </c>
      <c r="D161" s="186">
        <f t="shared" si="29"/>
        <v>0</v>
      </c>
      <c r="E161" s="89">
        <f t="shared" si="29"/>
        <v>0.6</v>
      </c>
      <c r="F161" s="186">
        <f>F162</f>
        <v>0</v>
      </c>
    </row>
    <row r="162" spans="1:6" ht="26.4" x14ac:dyDescent="0.25">
      <c r="A162" s="25" t="s">
        <v>292</v>
      </c>
      <c r="B162" s="44" t="s">
        <v>163</v>
      </c>
      <c r="C162" s="87">
        <v>0.6</v>
      </c>
      <c r="D162" s="188"/>
      <c r="E162" s="87">
        <v>0.6</v>
      </c>
      <c r="F162" s="188"/>
    </row>
    <row r="163" spans="1:6" x14ac:dyDescent="0.25">
      <c r="A163" s="24" t="s">
        <v>479</v>
      </c>
      <c r="B163" s="41" t="s">
        <v>153</v>
      </c>
      <c r="C163" s="89">
        <f t="shared" ref="C163:E163" si="30">SUM(C164:C167)</f>
        <v>71.599999999999994</v>
      </c>
      <c r="D163" s="186">
        <f t="shared" si="30"/>
        <v>51.4</v>
      </c>
      <c r="E163" s="89">
        <f t="shared" si="30"/>
        <v>71.599999999999994</v>
      </c>
      <c r="F163" s="186">
        <f t="shared" ref="F163" si="31">SUM(F164:F167)</f>
        <v>51.4</v>
      </c>
    </row>
    <row r="164" spans="1:6" x14ac:dyDescent="0.25">
      <c r="A164" s="25" t="s">
        <v>480</v>
      </c>
      <c r="B164" s="43" t="s">
        <v>170</v>
      </c>
      <c r="C164" s="87">
        <v>1.9</v>
      </c>
      <c r="D164" s="188"/>
      <c r="E164" s="87">
        <v>1.9</v>
      </c>
      <c r="F164" s="188"/>
    </row>
    <row r="165" spans="1:6" x14ac:dyDescent="0.25">
      <c r="A165" s="40" t="s">
        <v>481</v>
      </c>
      <c r="B165" s="48" t="s">
        <v>171</v>
      </c>
      <c r="C165" s="88">
        <v>57.2</v>
      </c>
      <c r="D165" s="188">
        <v>51.4</v>
      </c>
      <c r="E165" s="88">
        <v>57.2</v>
      </c>
      <c r="F165" s="188">
        <v>51.4</v>
      </c>
    </row>
    <row r="166" spans="1:6" ht="26.4" x14ac:dyDescent="0.25">
      <c r="A166" s="40" t="s">
        <v>482</v>
      </c>
      <c r="B166" s="46" t="s">
        <v>438</v>
      </c>
      <c r="C166" s="88">
        <v>2.5</v>
      </c>
      <c r="D166" s="188"/>
      <c r="E166" s="88">
        <v>2.5</v>
      </c>
      <c r="F166" s="188"/>
    </row>
    <row r="167" spans="1:6" x14ac:dyDescent="0.25">
      <c r="A167" s="40" t="s">
        <v>483</v>
      </c>
      <c r="B167" s="48" t="s">
        <v>304</v>
      </c>
      <c r="C167" s="88">
        <v>10</v>
      </c>
      <c r="D167" s="188"/>
      <c r="E167" s="88">
        <v>10</v>
      </c>
      <c r="F167" s="188"/>
    </row>
    <row r="168" spans="1:6" ht="15.6" x14ac:dyDescent="0.3">
      <c r="A168" s="158" t="s">
        <v>189</v>
      </c>
      <c r="B168" s="159" t="s">
        <v>70</v>
      </c>
      <c r="C168" s="89">
        <f t="shared" ref="C168:E168" si="32">C169+C171+C174+C176+C178</f>
        <v>186.90000000000003</v>
      </c>
      <c r="D168" s="186">
        <f t="shared" si="32"/>
        <v>112.8</v>
      </c>
      <c r="E168" s="89">
        <f t="shared" si="32"/>
        <v>181.10000000000002</v>
      </c>
      <c r="F168" s="186">
        <f>F169+F171+F174+F176+F178</f>
        <v>112.1</v>
      </c>
    </row>
    <row r="169" spans="1:6" ht="26.4" x14ac:dyDescent="0.25">
      <c r="A169" s="39" t="s">
        <v>190</v>
      </c>
      <c r="B169" s="49" t="s">
        <v>95</v>
      </c>
      <c r="C169" s="190">
        <f>C170</f>
        <v>1.9</v>
      </c>
      <c r="D169" s="191">
        <f>D170</f>
        <v>0</v>
      </c>
      <c r="E169" s="190">
        <f>E170</f>
        <v>0</v>
      </c>
      <c r="F169" s="191">
        <f>F170</f>
        <v>0</v>
      </c>
    </row>
    <row r="170" spans="1:6" ht="26.4" x14ac:dyDescent="0.25">
      <c r="A170" s="40" t="s">
        <v>191</v>
      </c>
      <c r="B170" s="46" t="s">
        <v>439</v>
      </c>
      <c r="C170" s="88">
        <v>1.9</v>
      </c>
      <c r="D170" s="192"/>
      <c r="E170" s="88">
        <v>0</v>
      </c>
      <c r="F170" s="192"/>
    </row>
    <row r="171" spans="1:6" ht="26.4" x14ac:dyDescent="0.25">
      <c r="A171" s="24" t="s">
        <v>192</v>
      </c>
      <c r="B171" s="41" t="s">
        <v>121</v>
      </c>
      <c r="C171" s="89">
        <f t="shared" ref="C171:E171" si="33">SUM(C172:C173)</f>
        <v>4.8</v>
      </c>
      <c r="D171" s="186">
        <f t="shared" si="33"/>
        <v>0</v>
      </c>
      <c r="E171" s="89">
        <f t="shared" si="33"/>
        <v>3.9</v>
      </c>
      <c r="F171" s="186">
        <f>SUM(F172:F173)</f>
        <v>0</v>
      </c>
    </row>
    <row r="172" spans="1:6" x14ac:dyDescent="0.25">
      <c r="A172" s="91" t="s">
        <v>193</v>
      </c>
      <c r="B172" s="86" t="s">
        <v>437</v>
      </c>
      <c r="C172" s="87">
        <v>3</v>
      </c>
      <c r="D172" s="189"/>
      <c r="E172" s="132">
        <v>3</v>
      </c>
      <c r="F172" s="189"/>
    </row>
    <row r="173" spans="1:6" x14ac:dyDescent="0.25">
      <c r="A173" s="25" t="s">
        <v>484</v>
      </c>
      <c r="B173" s="43" t="s">
        <v>165</v>
      </c>
      <c r="C173" s="87">
        <v>1.8</v>
      </c>
      <c r="D173" s="188"/>
      <c r="E173" s="87">
        <v>0.9</v>
      </c>
      <c r="F173" s="188"/>
    </row>
    <row r="174" spans="1:6" ht="26.4" x14ac:dyDescent="0.25">
      <c r="A174" s="24" t="s">
        <v>194</v>
      </c>
      <c r="B174" s="41" t="s">
        <v>88</v>
      </c>
      <c r="C174" s="89">
        <f t="shared" ref="C174:E174" si="34">C175</f>
        <v>83.6</v>
      </c>
      <c r="D174" s="186">
        <f t="shared" si="34"/>
        <v>68.3</v>
      </c>
      <c r="E174" s="89">
        <f t="shared" si="34"/>
        <v>81.900000000000006</v>
      </c>
      <c r="F174" s="186">
        <f>F175</f>
        <v>67.599999999999994</v>
      </c>
    </row>
    <row r="175" spans="1:6" x14ac:dyDescent="0.25">
      <c r="A175" s="25" t="s">
        <v>195</v>
      </c>
      <c r="B175" s="43" t="s">
        <v>168</v>
      </c>
      <c r="C175" s="87">
        <v>83.6</v>
      </c>
      <c r="D175" s="188">
        <v>68.3</v>
      </c>
      <c r="E175" s="87">
        <v>81.900000000000006</v>
      </c>
      <c r="F175" s="188">
        <v>67.599999999999994</v>
      </c>
    </row>
    <row r="176" spans="1:6" ht="26.4" x14ac:dyDescent="0.25">
      <c r="A176" s="24" t="s">
        <v>293</v>
      </c>
      <c r="B176" s="41" t="s">
        <v>145</v>
      </c>
      <c r="C176" s="89">
        <f t="shared" ref="C176:E176" si="35">C177</f>
        <v>3.9</v>
      </c>
      <c r="D176" s="186">
        <f t="shared" si="35"/>
        <v>0</v>
      </c>
      <c r="E176" s="89">
        <f t="shared" si="35"/>
        <v>3.9</v>
      </c>
      <c r="F176" s="186">
        <f>F177</f>
        <v>0</v>
      </c>
    </row>
    <row r="177" spans="1:6" ht="26.4" x14ac:dyDescent="0.25">
      <c r="A177" s="25" t="s">
        <v>294</v>
      </c>
      <c r="B177" s="44" t="s">
        <v>163</v>
      </c>
      <c r="C177" s="87">
        <v>3.9</v>
      </c>
      <c r="D177" s="188"/>
      <c r="E177" s="87">
        <v>3.9</v>
      </c>
      <c r="F177" s="188"/>
    </row>
    <row r="178" spans="1:6" x14ac:dyDescent="0.25">
      <c r="A178" s="24" t="s">
        <v>329</v>
      </c>
      <c r="B178" s="41" t="s">
        <v>153</v>
      </c>
      <c r="C178" s="89">
        <f t="shared" ref="C178:E178" si="36">SUM(C179:C182)</f>
        <v>92.700000000000017</v>
      </c>
      <c r="D178" s="186">
        <f t="shared" si="36"/>
        <v>44.5</v>
      </c>
      <c r="E178" s="89">
        <f t="shared" si="36"/>
        <v>91.4</v>
      </c>
      <c r="F178" s="186">
        <f t="shared" ref="F178" si="37">SUM(F179:F182)</f>
        <v>44.5</v>
      </c>
    </row>
    <row r="179" spans="1:6" x14ac:dyDescent="0.25">
      <c r="A179" s="25" t="s">
        <v>330</v>
      </c>
      <c r="B179" s="43" t="s">
        <v>170</v>
      </c>
      <c r="C179" s="87">
        <v>9</v>
      </c>
      <c r="D179" s="188"/>
      <c r="E179" s="87">
        <v>8.5</v>
      </c>
      <c r="F179" s="188"/>
    </row>
    <row r="180" spans="1:6" x14ac:dyDescent="0.25">
      <c r="A180" s="40" t="s">
        <v>331</v>
      </c>
      <c r="B180" s="48" t="s">
        <v>171</v>
      </c>
      <c r="C180" s="88">
        <v>66.400000000000006</v>
      </c>
      <c r="D180" s="188">
        <v>44.5</v>
      </c>
      <c r="E180" s="88">
        <v>65.599999999999994</v>
      </c>
      <c r="F180" s="188">
        <v>44.5</v>
      </c>
    </row>
    <row r="181" spans="1:6" ht="26.4" x14ac:dyDescent="0.25">
      <c r="A181" s="40" t="s">
        <v>447</v>
      </c>
      <c r="B181" s="46" t="s">
        <v>438</v>
      </c>
      <c r="C181" s="88">
        <v>1.2</v>
      </c>
      <c r="D181" s="188"/>
      <c r="E181" s="88">
        <v>1.2</v>
      </c>
      <c r="F181" s="188"/>
    </row>
    <row r="182" spans="1:6" x14ac:dyDescent="0.25">
      <c r="A182" s="40" t="s">
        <v>448</v>
      </c>
      <c r="B182" s="48" t="s">
        <v>304</v>
      </c>
      <c r="C182" s="88">
        <v>16.100000000000001</v>
      </c>
      <c r="D182" s="188"/>
      <c r="E182" s="88">
        <v>16.100000000000001</v>
      </c>
      <c r="F182" s="188"/>
    </row>
    <row r="183" spans="1:6" ht="15.6" x14ac:dyDescent="0.3">
      <c r="A183" s="158" t="s">
        <v>196</v>
      </c>
      <c r="B183" s="159" t="s">
        <v>71</v>
      </c>
      <c r="C183" s="89">
        <f t="shared" ref="C183:E183" si="38">C184+C186+C189+C191+C193</f>
        <v>148.19999999999999</v>
      </c>
      <c r="D183" s="186">
        <f t="shared" si="38"/>
        <v>109.9</v>
      </c>
      <c r="E183" s="89">
        <f t="shared" si="38"/>
        <v>146.39999999999998</v>
      </c>
      <c r="F183" s="186">
        <f>F184+F186+F189+F191+F193</f>
        <v>109.4</v>
      </c>
    </row>
    <row r="184" spans="1:6" ht="26.4" x14ac:dyDescent="0.25">
      <c r="A184" s="39" t="s">
        <v>197</v>
      </c>
      <c r="B184" s="49" t="s">
        <v>95</v>
      </c>
      <c r="C184" s="190">
        <f>C185</f>
        <v>2</v>
      </c>
      <c r="D184" s="191">
        <f>D185</f>
        <v>0</v>
      </c>
      <c r="E184" s="190">
        <f t="shared" ref="E184:F184" si="39">E185</f>
        <v>0.8</v>
      </c>
      <c r="F184" s="191">
        <f t="shared" si="39"/>
        <v>0</v>
      </c>
    </row>
    <row r="185" spans="1:6" ht="26.4" x14ac:dyDescent="0.25">
      <c r="A185" s="40" t="s">
        <v>198</v>
      </c>
      <c r="B185" s="46" t="s">
        <v>439</v>
      </c>
      <c r="C185" s="88">
        <v>2</v>
      </c>
      <c r="D185" s="192"/>
      <c r="E185" s="88">
        <v>0.8</v>
      </c>
      <c r="F185" s="192"/>
    </row>
    <row r="186" spans="1:6" ht="26.4" x14ac:dyDescent="0.25">
      <c r="A186" s="24" t="s">
        <v>199</v>
      </c>
      <c r="B186" s="41" t="s">
        <v>121</v>
      </c>
      <c r="C186" s="89">
        <f t="shared" ref="C186:E186" si="40">SUM(C187:C188)</f>
        <v>1.8</v>
      </c>
      <c r="D186" s="186">
        <f t="shared" si="40"/>
        <v>0</v>
      </c>
      <c r="E186" s="89">
        <f t="shared" si="40"/>
        <v>1.8</v>
      </c>
      <c r="F186" s="186">
        <f>SUM(F187:F188)</f>
        <v>0</v>
      </c>
    </row>
    <row r="187" spans="1:6" x14ac:dyDescent="0.25">
      <c r="A187" s="91" t="s">
        <v>200</v>
      </c>
      <c r="B187" s="86" t="s">
        <v>437</v>
      </c>
      <c r="C187" s="132">
        <v>0.5</v>
      </c>
      <c r="D187" s="189"/>
      <c r="E187" s="132">
        <v>0.5</v>
      </c>
      <c r="F187" s="189"/>
    </row>
    <row r="188" spans="1:6" x14ac:dyDescent="0.25">
      <c r="A188" s="25" t="s">
        <v>485</v>
      </c>
      <c r="B188" s="43" t="s">
        <v>165</v>
      </c>
      <c r="C188" s="87">
        <v>1.3</v>
      </c>
      <c r="D188" s="188"/>
      <c r="E188" s="87">
        <v>1.3</v>
      </c>
      <c r="F188" s="188"/>
    </row>
    <row r="189" spans="1:6" ht="26.4" x14ac:dyDescent="0.25">
      <c r="A189" s="24" t="s">
        <v>201</v>
      </c>
      <c r="B189" s="41" t="s">
        <v>88</v>
      </c>
      <c r="C189" s="89">
        <f t="shared" ref="C189:E189" si="41">C190</f>
        <v>83.7</v>
      </c>
      <c r="D189" s="186">
        <f t="shared" si="41"/>
        <v>69.2</v>
      </c>
      <c r="E189" s="89">
        <f t="shared" si="41"/>
        <v>83.4</v>
      </c>
      <c r="F189" s="186">
        <f>F190</f>
        <v>69</v>
      </c>
    </row>
    <row r="190" spans="1:6" x14ac:dyDescent="0.25">
      <c r="A190" s="25" t="s">
        <v>202</v>
      </c>
      <c r="B190" s="43" t="s">
        <v>168</v>
      </c>
      <c r="C190" s="87">
        <v>83.7</v>
      </c>
      <c r="D190" s="188">
        <v>69.2</v>
      </c>
      <c r="E190" s="87">
        <v>83.4</v>
      </c>
      <c r="F190" s="188">
        <v>69</v>
      </c>
    </row>
    <row r="191" spans="1:6" ht="26.4" x14ac:dyDescent="0.25">
      <c r="A191" s="24" t="s">
        <v>295</v>
      </c>
      <c r="B191" s="41" t="s">
        <v>145</v>
      </c>
      <c r="C191" s="89">
        <f t="shared" ref="C191:E191" si="42">C192</f>
        <v>0.6</v>
      </c>
      <c r="D191" s="186">
        <f t="shared" si="42"/>
        <v>0</v>
      </c>
      <c r="E191" s="89">
        <f t="shared" si="42"/>
        <v>0.6</v>
      </c>
      <c r="F191" s="186">
        <f>F192</f>
        <v>0</v>
      </c>
    </row>
    <row r="192" spans="1:6" ht="26.4" x14ac:dyDescent="0.25">
      <c r="A192" s="25" t="s">
        <v>296</v>
      </c>
      <c r="B192" s="44" t="s">
        <v>163</v>
      </c>
      <c r="C192" s="87">
        <v>0.6</v>
      </c>
      <c r="D192" s="188"/>
      <c r="E192" s="87">
        <v>0.6</v>
      </c>
      <c r="F192" s="188"/>
    </row>
    <row r="193" spans="1:6" x14ac:dyDescent="0.25">
      <c r="A193" s="24" t="s">
        <v>449</v>
      </c>
      <c r="B193" s="41" t="s">
        <v>153</v>
      </c>
      <c r="C193" s="89">
        <f t="shared" ref="C193:E193" si="43">SUM(C194:C197)</f>
        <v>60.1</v>
      </c>
      <c r="D193" s="186">
        <f t="shared" si="43"/>
        <v>40.700000000000003</v>
      </c>
      <c r="E193" s="89">
        <f t="shared" si="43"/>
        <v>59.8</v>
      </c>
      <c r="F193" s="186">
        <f t="shared" ref="F193" si="44">SUM(F194:F197)</f>
        <v>40.4</v>
      </c>
    </row>
    <row r="194" spans="1:6" x14ac:dyDescent="0.25">
      <c r="A194" s="25" t="s">
        <v>450</v>
      </c>
      <c r="B194" s="43" t="s">
        <v>170</v>
      </c>
      <c r="C194" s="87">
        <v>3.9</v>
      </c>
      <c r="D194" s="188"/>
      <c r="E194" s="87">
        <v>3.9</v>
      </c>
      <c r="F194" s="188"/>
    </row>
    <row r="195" spans="1:6" x14ac:dyDescent="0.25">
      <c r="A195" s="40" t="s">
        <v>451</v>
      </c>
      <c r="B195" s="48" t="s">
        <v>171</v>
      </c>
      <c r="C195" s="88">
        <v>51.2</v>
      </c>
      <c r="D195" s="188">
        <v>40.700000000000003</v>
      </c>
      <c r="E195" s="88">
        <v>50.9</v>
      </c>
      <c r="F195" s="188">
        <v>40.4</v>
      </c>
    </row>
    <row r="196" spans="1:6" ht="26.4" x14ac:dyDescent="0.25">
      <c r="A196" s="40" t="s">
        <v>452</v>
      </c>
      <c r="B196" s="46" t="s">
        <v>438</v>
      </c>
      <c r="C196" s="88">
        <v>0.8</v>
      </c>
      <c r="D196" s="188"/>
      <c r="E196" s="88">
        <v>0.8</v>
      </c>
      <c r="F196" s="188"/>
    </row>
    <row r="197" spans="1:6" x14ac:dyDescent="0.25">
      <c r="A197" s="40" t="s">
        <v>453</v>
      </c>
      <c r="B197" s="48" t="s">
        <v>304</v>
      </c>
      <c r="C197" s="88">
        <v>4.2</v>
      </c>
      <c r="D197" s="188"/>
      <c r="E197" s="88">
        <v>4.2</v>
      </c>
      <c r="F197" s="188"/>
    </row>
    <row r="198" spans="1:6" ht="15.6" x14ac:dyDescent="0.3">
      <c r="A198" s="158" t="s">
        <v>203</v>
      </c>
      <c r="B198" s="159" t="s">
        <v>72</v>
      </c>
      <c r="C198" s="89">
        <f>C199+C201+C203+C205+C207</f>
        <v>257.2</v>
      </c>
      <c r="D198" s="186">
        <f t="shared" ref="D198:F198" si="45">D199+D201+D203+D205+D207</f>
        <v>153</v>
      </c>
      <c r="E198" s="89">
        <f t="shared" si="45"/>
        <v>253.29999999999998</v>
      </c>
      <c r="F198" s="186">
        <f t="shared" si="45"/>
        <v>151.19999999999999</v>
      </c>
    </row>
    <row r="199" spans="1:6" ht="26.4" x14ac:dyDescent="0.25">
      <c r="A199" s="39" t="s">
        <v>204</v>
      </c>
      <c r="B199" s="49" t="s">
        <v>95</v>
      </c>
      <c r="C199" s="190">
        <f>C200</f>
        <v>2.2999999999999998</v>
      </c>
      <c r="D199" s="191">
        <f>D200</f>
        <v>0</v>
      </c>
      <c r="E199" s="190">
        <f t="shared" ref="E199:F199" si="46">E200</f>
        <v>0.6</v>
      </c>
      <c r="F199" s="191">
        <f t="shared" si="46"/>
        <v>0</v>
      </c>
    </row>
    <row r="200" spans="1:6" ht="26.4" x14ac:dyDescent="0.25">
      <c r="A200" s="40" t="s">
        <v>205</v>
      </c>
      <c r="B200" s="46" t="s">
        <v>439</v>
      </c>
      <c r="C200" s="88">
        <v>2.2999999999999998</v>
      </c>
      <c r="D200" s="192"/>
      <c r="E200" s="88">
        <v>0.6</v>
      </c>
      <c r="F200" s="192"/>
    </row>
    <row r="201" spans="1:6" ht="26.4" x14ac:dyDescent="0.25">
      <c r="A201" s="24" t="s">
        <v>206</v>
      </c>
      <c r="B201" s="41" t="s">
        <v>121</v>
      </c>
      <c r="C201" s="89">
        <f t="shared" ref="C201:E201" si="47">C202</f>
        <v>0.5</v>
      </c>
      <c r="D201" s="186">
        <f t="shared" si="47"/>
        <v>0</v>
      </c>
      <c r="E201" s="89">
        <f t="shared" si="47"/>
        <v>0.5</v>
      </c>
      <c r="F201" s="186">
        <f t="shared" ref="F201" si="48">F202</f>
        <v>0</v>
      </c>
    </row>
    <row r="202" spans="1:6" x14ac:dyDescent="0.25">
      <c r="A202" s="25" t="s">
        <v>389</v>
      </c>
      <c r="B202" s="86" t="s">
        <v>437</v>
      </c>
      <c r="C202" s="87">
        <v>0.5</v>
      </c>
      <c r="D202" s="186"/>
      <c r="E202" s="87">
        <v>0.5</v>
      </c>
      <c r="F202" s="186"/>
    </row>
    <row r="203" spans="1:6" ht="26.4" x14ac:dyDescent="0.25">
      <c r="A203" s="24" t="s">
        <v>207</v>
      </c>
      <c r="B203" s="41" t="s">
        <v>88</v>
      </c>
      <c r="C203" s="89">
        <f t="shared" ref="C203:E203" si="49">C204</f>
        <v>81.3</v>
      </c>
      <c r="D203" s="186">
        <f t="shared" si="49"/>
        <v>73.5</v>
      </c>
      <c r="E203" s="89">
        <f t="shared" si="49"/>
        <v>80.5</v>
      </c>
      <c r="F203" s="186">
        <f>F204</f>
        <v>72.8</v>
      </c>
    </row>
    <row r="204" spans="1:6" x14ac:dyDescent="0.25">
      <c r="A204" s="25" t="s">
        <v>208</v>
      </c>
      <c r="B204" s="43" t="s">
        <v>168</v>
      </c>
      <c r="C204" s="87">
        <v>81.3</v>
      </c>
      <c r="D204" s="188">
        <v>73.5</v>
      </c>
      <c r="E204" s="87">
        <v>80.5</v>
      </c>
      <c r="F204" s="188">
        <v>72.8</v>
      </c>
    </row>
    <row r="205" spans="1:6" ht="26.4" x14ac:dyDescent="0.25">
      <c r="A205" s="24" t="s">
        <v>535</v>
      </c>
      <c r="B205" s="41" t="s">
        <v>145</v>
      </c>
      <c r="C205" s="89">
        <f t="shared" ref="C205" si="50">C206</f>
        <v>0.4</v>
      </c>
      <c r="D205" s="186">
        <f t="shared" ref="D205" si="51">D206</f>
        <v>0</v>
      </c>
      <c r="E205" s="89">
        <f t="shared" ref="E205" si="52">E206</f>
        <v>0.4</v>
      </c>
      <c r="F205" s="186">
        <f>F206</f>
        <v>0</v>
      </c>
    </row>
    <row r="206" spans="1:6" ht="26.4" x14ac:dyDescent="0.25">
      <c r="A206" s="25" t="s">
        <v>536</v>
      </c>
      <c r="B206" s="44" t="s">
        <v>163</v>
      </c>
      <c r="C206" s="87">
        <v>0.4</v>
      </c>
      <c r="D206" s="188"/>
      <c r="E206" s="87">
        <v>0.4</v>
      </c>
      <c r="F206" s="188"/>
    </row>
    <row r="207" spans="1:6" x14ac:dyDescent="0.25">
      <c r="A207" s="24" t="s">
        <v>637</v>
      </c>
      <c r="B207" s="41" t="s">
        <v>153</v>
      </c>
      <c r="C207" s="89">
        <f t="shared" ref="C207:E207" si="53">C208+C209+C211</f>
        <v>172.7</v>
      </c>
      <c r="D207" s="186">
        <f t="shared" si="53"/>
        <v>79.5</v>
      </c>
      <c r="E207" s="89">
        <f t="shared" si="53"/>
        <v>171.29999999999998</v>
      </c>
      <c r="F207" s="186">
        <f t="shared" ref="F207" si="54">F208+F209+F211</f>
        <v>78.400000000000006</v>
      </c>
    </row>
    <row r="208" spans="1:6" x14ac:dyDescent="0.25">
      <c r="A208" s="25" t="s">
        <v>638</v>
      </c>
      <c r="B208" s="43" t="s">
        <v>170</v>
      </c>
      <c r="C208" s="87">
        <v>5.6</v>
      </c>
      <c r="D208" s="188"/>
      <c r="E208" s="87">
        <v>5.6</v>
      </c>
      <c r="F208" s="188"/>
    </row>
    <row r="209" spans="1:6" x14ac:dyDescent="0.25">
      <c r="A209" s="40" t="s">
        <v>639</v>
      </c>
      <c r="B209" s="48" t="s">
        <v>171</v>
      </c>
      <c r="C209" s="88">
        <v>141</v>
      </c>
      <c r="D209" s="188">
        <v>79.5</v>
      </c>
      <c r="E209" s="88">
        <v>139.6</v>
      </c>
      <c r="F209" s="188">
        <v>78.400000000000006</v>
      </c>
    </row>
    <row r="210" spans="1:6" ht="26.4" x14ac:dyDescent="0.25">
      <c r="A210" s="40" t="s">
        <v>640</v>
      </c>
      <c r="B210" s="46" t="s">
        <v>438</v>
      </c>
      <c r="C210" s="88">
        <v>0.1</v>
      </c>
      <c r="D210" s="188"/>
      <c r="E210" s="88">
        <v>0.1</v>
      </c>
      <c r="F210" s="188"/>
    </row>
    <row r="211" spans="1:6" x14ac:dyDescent="0.25">
      <c r="A211" s="40" t="s">
        <v>641</v>
      </c>
      <c r="B211" s="48" t="s">
        <v>304</v>
      </c>
      <c r="C211" s="88">
        <v>26.1</v>
      </c>
      <c r="D211" s="188"/>
      <c r="E211" s="88">
        <v>26.1</v>
      </c>
      <c r="F211" s="188"/>
    </row>
    <row r="212" spans="1:6" ht="15.6" x14ac:dyDescent="0.3">
      <c r="A212" s="158" t="s">
        <v>209</v>
      </c>
      <c r="B212" s="159" t="s">
        <v>73</v>
      </c>
      <c r="C212" s="89">
        <f t="shared" ref="C212:E212" si="55">C213+C215+C217+C219+C221</f>
        <v>428.2</v>
      </c>
      <c r="D212" s="186">
        <f t="shared" si="55"/>
        <v>171.5</v>
      </c>
      <c r="E212" s="89">
        <f t="shared" si="55"/>
        <v>406.09999999999997</v>
      </c>
      <c r="F212" s="186">
        <f>F213+F215+F217+F219+F221</f>
        <v>170.8</v>
      </c>
    </row>
    <row r="213" spans="1:6" ht="26.4" x14ac:dyDescent="0.25">
      <c r="A213" s="39" t="s">
        <v>210</v>
      </c>
      <c r="B213" s="49" t="s">
        <v>95</v>
      </c>
      <c r="C213" s="190">
        <f t="shared" ref="C213:D213" si="56">C214</f>
        <v>25.7</v>
      </c>
      <c r="D213" s="191">
        <f t="shared" si="56"/>
        <v>0</v>
      </c>
      <c r="E213" s="190">
        <f t="shared" ref="E213:F213" si="57">E214</f>
        <v>7.2</v>
      </c>
      <c r="F213" s="191">
        <f t="shared" si="57"/>
        <v>0</v>
      </c>
    </row>
    <row r="214" spans="1:6" ht="26.4" x14ac:dyDescent="0.25">
      <c r="A214" s="40" t="s">
        <v>454</v>
      </c>
      <c r="B214" s="46" t="s">
        <v>439</v>
      </c>
      <c r="C214" s="88">
        <v>25.7</v>
      </c>
      <c r="D214" s="192"/>
      <c r="E214" s="88">
        <v>7.2</v>
      </c>
      <c r="F214" s="192"/>
    </row>
    <row r="215" spans="1:6" ht="26.4" x14ac:dyDescent="0.25">
      <c r="A215" s="24" t="s">
        <v>211</v>
      </c>
      <c r="B215" s="41" t="s">
        <v>121</v>
      </c>
      <c r="C215" s="89">
        <f t="shared" ref="C215:E215" si="58">C216</f>
        <v>20</v>
      </c>
      <c r="D215" s="186">
        <f t="shared" si="58"/>
        <v>0</v>
      </c>
      <c r="E215" s="89">
        <f t="shared" si="58"/>
        <v>20</v>
      </c>
      <c r="F215" s="186">
        <f t="shared" ref="F215" si="59">F216</f>
        <v>0</v>
      </c>
    </row>
    <row r="216" spans="1:6" x14ac:dyDescent="0.25">
      <c r="A216" s="91" t="s">
        <v>212</v>
      </c>
      <c r="B216" s="86" t="s">
        <v>437</v>
      </c>
      <c r="C216" s="132">
        <v>20</v>
      </c>
      <c r="D216" s="189"/>
      <c r="E216" s="132">
        <v>20</v>
      </c>
      <c r="F216" s="189"/>
    </row>
    <row r="217" spans="1:6" ht="26.4" x14ac:dyDescent="0.25">
      <c r="A217" s="24" t="s">
        <v>213</v>
      </c>
      <c r="B217" s="41" t="s">
        <v>88</v>
      </c>
      <c r="C217" s="89">
        <f t="shared" ref="C217:E217" si="60">C218</f>
        <v>106</v>
      </c>
      <c r="D217" s="186">
        <f t="shared" si="60"/>
        <v>66.5</v>
      </c>
      <c r="E217" s="89">
        <f t="shared" si="60"/>
        <v>105.6</v>
      </c>
      <c r="F217" s="186">
        <f>F218</f>
        <v>66.099999999999994</v>
      </c>
    </row>
    <row r="218" spans="1:6" x14ac:dyDescent="0.25">
      <c r="A218" s="25" t="s">
        <v>214</v>
      </c>
      <c r="B218" s="43" t="s">
        <v>168</v>
      </c>
      <c r="C218" s="87">
        <v>106</v>
      </c>
      <c r="D218" s="188">
        <v>66.5</v>
      </c>
      <c r="E218" s="87">
        <v>105.6</v>
      </c>
      <c r="F218" s="188">
        <v>66.099999999999994</v>
      </c>
    </row>
    <row r="219" spans="1:6" ht="26.4" x14ac:dyDescent="0.25">
      <c r="A219" s="24" t="s">
        <v>297</v>
      </c>
      <c r="B219" s="41" t="s">
        <v>145</v>
      </c>
      <c r="C219" s="89">
        <f t="shared" ref="C219:E219" si="61">C220</f>
        <v>2.7</v>
      </c>
      <c r="D219" s="186">
        <f t="shared" si="61"/>
        <v>0</v>
      </c>
      <c r="E219" s="89">
        <f t="shared" si="61"/>
        <v>2.6</v>
      </c>
      <c r="F219" s="186">
        <f>F220</f>
        <v>0</v>
      </c>
    </row>
    <row r="220" spans="1:6" ht="26.4" x14ac:dyDescent="0.25">
      <c r="A220" s="25" t="s">
        <v>298</v>
      </c>
      <c r="B220" s="44" t="s">
        <v>163</v>
      </c>
      <c r="C220" s="87">
        <v>2.7</v>
      </c>
      <c r="D220" s="188"/>
      <c r="E220" s="87">
        <v>2.6</v>
      </c>
      <c r="F220" s="188"/>
    </row>
    <row r="221" spans="1:6" x14ac:dyDescent="0.25">
      <c r="A221" s="24" t="s">
        <v>299</v>
      </c>
      <c r="B221" s="41" t="s">
        <v>153</v>
      </c>
      <c r="C221" s="89">
        <f>SUM(C222:C225)</f>
        <v>273.8</v>
      </c>
      <c r="D221" s="186">
        <f>SUM(D222:D225)</f>
        <v>105</v>
      </c>
      <c r="E221" s="89">
        <f>SUM(E222:E225)</f>
        <v>270.7</v>
      </c>
      <c r="F221" s="186">
        <f>SUM(F222:F225)</f>
        <v>104.7</v>
      </c>
    </row>
    <row r="222" spans="1:6" x14ac:dyDescent="0.25">
      <c r="A222" s="25" t="s">
        <v>300</v>
      </c>
      <c r="B222" s="43" t="s">
        <v>170</v>
      </c>
      <c r="C222" s="87">
        <v>48</v>
      </c>
      <c r="D222" s="188"/>
      <c r="E222" s="87">
        <v>48</v>
      </c>
      <c r="F222" s="188"/>
    </row>
    <row r="223" spans="1:6" x14ac:dyDescent="0.25">
      <c r="A223" s="40" t="s">
        <v>301</v>
      </c>
      <c r="B223" s="48" t="s">
        <v>171</v>
      </c>
      <c r="C223" s="88">
        <v>195.7</v>
      </c>
      <c r="D223" s="188">
        <v>105</v>
      </c>
      <c r="E223" s="88">
        <v>193.9</v>
      </c>
      <c r="F223" s="188">
        <v>104.7</v>
      </c>
    </row>
    <row r="224" spans="1:6" ht="26.4" x14ac:dyDescent="0.25">
      <c r="A224" s="40" t="s">
        <v>455</v>
      </c>
      <c r="B224" s="46" t="s">
        <v>438</v>
      </c>
      <c r="C224" s="88">
        <v>10</v>
      </c>
      <c r="D224" s="188"/>
      <c r="E224" s="88">
        <v>10</v>
      </c>
      <c r="F224" s="188"/>
    </row>
    <row r="225" spans="1:6" x14ac:dyDescent="0.25">
      <c r="A225" s="40" t="s">
        <v>456</v>
      </c>
      <c r="B225" s="48" t="s">
        <v>304</v>
      </c>
      <c r="C225" s="88">
        <v>20.100000000000001</v>
      </c>
      <c r="D225" s="188"/>
      <c r="E225" s="88">
        <v>18.8</v>
      </c>
      <c r="F225" s="188"/>
    </row>
    <row r="226" spans="1:6" ht="15.6" x14ac:dyDescent="0.3">
      <c r="A226" s="158" t="s">
        <v>215</v>
      </c>
      <c r="B226" s="159" t="s">
        <v>74</v>
      </c>
      <c r="C226" s="89">
        <f t="shared" ref="C226:E226" si="62">C227+C230+C232+C234</f>
        <v>155.5</v>
      </c>
      <c r="D226" s="186">
        <f t="shared" si="62"/>
        <v>107.60000000000001</v>
      </c>
      <c r="E226" s="89">
        <f t="shared" si="62"/>
        <v>152</v>
      </c>
      <c r="F226" s="186">
        <f>F227+F230+F232+F234</f>
        <v>106.6</v>
      </c>
    </row>
    <row r="227" spans="1:6" ht="26.4" x14ac:dyDescent="0.25">
      <c r="A227" s="24" t="s">
        <v>642</v>
      </c>
      <c r="B227" s="41" t="s">
        <v>121</v>
      </c>
      <c r="C227" s="89">
        <f t="shared" ref="C227:E227" si="63">SUM(C228:C229)</f>
        <v>3.5</v>
      </c>
      <c r="D227" s="186">
        <f t="shared" si="63"/>
        <v>0</v>
      </c>
      <c r="E227" s="89">
        <f t="shared" si="63"/>
        <v>3.4</v>
      </c>
      <c r="F227" s="186">
        <f>SUM(F228:F229)</f>
        <v>0</v>
      </c>
    </row>
    <row r="228" spans="1:6" x14ac:dyDescent="0.25">
      <c r="A228" s="91" t="s">
        <v>643</v>
      </c>
      <c r="B228" s="86" t="s">
        <v>437</v>
      </c>
      <c r="C228" s="132">
        <v>1</v>
      </c>
      <c r="D228" s="189"/>
      <c r="E228" s="132">
        <v>1</v>
      </c>
      <c r="F228" s="189"/>
    </row>
    <row r="229" spans="1:6" x14ac:dyDescent="0.25">
      <c r="A229" s="25" t="s">
        <v>644</v>
      </c>
      <c r="B229" s="43" t="s">
        <v>165</v>
      </c>
      <c r="C229" s="87">
        <v>2.5</v>
      </c>
      <c r="D229" s="188"/>
      <c r="E229" s="87">
        <v>2.4</v>
      </c>
      <c r="F229" s="188"/>
    </row>
    <row r="230" spans="1:6" ht="26.4" x14ac:dyDescent="0.25">
      <c r="A230" s="24" t="s">
        <v>216</v>
      </c>
      <c r="B230" s="41" t="s">
        <v>88</v>
      </c>
      <c r="C230" s="89">
        <f t="shared" ref="C230:E230" si="64">C231</f>
        <v>81.3</v>
      </c>
      <c r="D230" s="186">
        <f t="shared" si="64"/>
        <v>66.400000000000006</v>
      </c>
      <c r="E230" s="89">
        <f t="shared" si="64"/>
        <v>80.3</v>
      </c>
      <c r="F230" s="186">
        <f>F231</f>
        <v>65.599999999999994</v>
      </c>
    </row>
    <row r="231" spans="1:6" x14ac:dyDescent="0.25">
      <c r="A231" s="25" t="s">
        <v>217</v>
      </c>
      <c r="B231" s="43" t="s">
        <v>168</v>
      </c>
      <c r="C231" s="87">
        <v>81.3</v>
      </c>
      <c r="D231" s="188">
        <v>66.400000000000006</v>
      </c>
      <c r="E231" s="87">
        <v>80.3</v>
      </c>
      <c r="F231" s="188">
        <v>65.599999999999994</v>
      </c>
    </row>
    <row r="232" spans="1:6" ht="26.4" x14ac:dyDescent="0.25">
      <c r="A232" s="24" t="s">
        <v>218</v>
      </c>
      <c r="B232" s="41" t="s">
        <v>145</v>
      </c>
      <c r="C232" s="89">
        <f t="shared" ref="C232:E232" si="65">C233</f>
        <v>0.6</v>
      </c>
      <c r="D232" s="186">
        <f t="shared" si="65"/>
        <v>0</v>
      </c>
      <c r="E232" s="89">
        <f t="shared" si="65"/>
        <v>0.6</v>
      </c>
      <c r="F232" s="186">
        <f>F233</f>
        <v>0</v>
      </c>
    </row>
    <row r="233" spans="1:6" ht="26.4" x14ac:dyDescent="0.25">
      <c r="A233" s="25" t="s">
        <v>219</v>
      </c>
      <c r="B233" s="44" t="s">
        <v>163</v>
      </c>
      <c r="C233" s="87">
        <v>0.6</v>
      </c>
      <c r="D233" s="188"/>
      <c r="E233" s="87">
        <v>0.6</v>
      </c>
      <c r="F233" s="188"/>
    </row>
    <row r="234" spans="1:6" x14ac:dyDescent="0.25">
      <c r="A234" s="24" t="s">
        <v>332</v>
      </c>
      <c r="B234" s="41" t="s">
        <v>153</v>
      </c>
      <c r="C234" s="89">
        <f t="shared" ref="C234:E234" si="66">SUM(C235:C238)</f>
        <v>70.100000000000009</v>
      </c>
      <c r="D234" s="186">
        <f t="shared" si="66"/>
        <v>41.2</v>
      </c>
      <c r="E234" s="89">
        <f t="shared" si="66"/>
        <v>67.7</v>
      </c>
      <c r="F234" s="186">
        <f t="shared" ref="F234" si="67">SUM(F235:F238)</f>
        <v>41</v>
      </c>
    </row>
    <row r="235" spans="1:6" x14ac:dyDescent="0.25">
      <c r="A235" s="25" t="s">
        <v>302</v>
      </c>
      <c r="B235" s="43" t="s">
        <v>170</v>
      </c>
      <c r="C235" s="87">
        <v>6.6</v>
      </c>
      <c r="D235" s="188"/>
      <c r="E235" s="87">
        <v>6.6</v>
      </c>
      <c r="F235" s="188"/>
    </row>
    <row r="236" spans="1:6" x14ac:dyDescent="0.25">
      <c r="A236" s="40" t="s">
        <v>645</v>
      </c>
      <c r="B236" s="48" t="s">
        <v>171</v>
      </c>
      <c r="C236" s="88">
        <v>53.2</v>
      </c>
      <c r="D236" s="188">
        <v>41.2</v>
      </c>
      <c r="E236" s="88">
        <v>50.8</v>
      </c>
      <c r="F236" s="188">
        <v>41</v>
      </c>
    </row>
    <row r="237" spans="1:6" ht="26.4" x14ac:dyDescent="0.25">
      <c r="A237" s="40" t="s">
        <v>646</v>
      </c>
      <c r="B237" s="46" t="s">
        <v>438</v>
      </c>
      <c r="C237" s="88">
        <v>1.4</v>
      </c>
      <c r="D237" s="188"/>
      <c r="E237" s="88">
        <v>1.4</v>
      </c>
      <c r="F237" s="188"/>
    </row>
    <row r="238" spans="1:6" x14ac:dyDescent="0.25">
      <c r="A238" s="40" t="s">
        <v>647</v>
      </c>
      <c r="B238" s="48" t="s">
        <v>304</v>
      </c>
      <c r="C238" s="88">
        <v>8.9</v>
      </c>
      <c r="D238" s="188"/>
      <c r="E238" s="88">
        <v>8.9</v>
      </c>
      <c r="F238" s="188"/>
    </row>
    <row r="239" spans="1:6" ht="31.2" x14ac:dyDescent="0.3">
      <c r="A239" s="158" t="s">
        <v>220</v>
      </c>
      <c r="B239" s="163" t="s">
        <v>353</v>
      </c>
      <c r="C239" s="89">
        <f t="shared" ref="C239:D239" si="68">C240</f>
        <v>953.69999999999993</v>
      </c>
      <c r="D239" s="186">
        <f t="shared" si="68"/>
        <v>616.6</v>
      </c>
      <c r="E239" s="89">
        <f t="shared" ref="E239:F239" si="69">E240</f>
        <v>950</v>
      </c>
      <c r="F239" s="186">
        <f t="shared" si="69"/>
        <v>616.6</v>
      </c>
    </row>
    <row r="240" spans="1:6" ht="26.4" x14ac:dyDescent="0.25">
      <c r="A240" s="24" t="s">
        <v>381</v>
      </c>
      <c r="B240" s="41" t="s">
        <v>121</v>
      </c>
      <c r="C240" s="89">
        <f t="shared" ref="C240:D240" si="70">C241+C242</f>
        <v>953.69999999999993</v>
      </c>
      <c r="D240" s="186">
        <f t="shared" si="70"/>
        <v>616.6</v>
      </c>
      <c r="E240" s="89">
        <f t="shared" ref="E240:F240" si="71">E241+E242</f>
        <v>950</v>
      </c>
      <c r="F240" s="186">
        <f t="shared" si="71"/>
        <v>616.6</v>
      </c>
    </row>
    <row r="241" spans="1:6" ht="26.4" x14ac:dyDescent="0.25">
      <c r="A241" s="25" t="s">
        <v>382</v>
      </c>
      <c r="B241" s="44" t="s">
        <v>221</v>
      </c>
      <c r="C241" s="87">
        <v>769.8</v>
      </c>
      <c r="D241" s="188">
        <v>616.6</v>
      </c>
      <c r="E241" s="87">
        <v>766.1</v>
      </c>
      <c r="F241" s="188">
        <v>616.6</v>
      </c>
    </row>
    <row r="242" spans="1:6" ht="26.4" x14ac:dyDescent="0.25">
      <c r="A242" s="25" t="s">
        <v>486</v>
      </c>
      <c r="B242" s="44" t="s">
        <v>462</v>
      </c>
      <c r="C242" s="87">
        <v>183.9</v>
      </c>
      <c r="D242" s="188"/>
      <c r="E242" s="87">
        <v>183.9</v>
      </c>
      <c r="F242" s="188"/>
    </row>
    <row r="243" spans="1:6" ht="15.6" x14ac:dyDescent="0.3">
      <c r="A243" s="158" t="s">
        <v>222</v>
      </c>
      <c r="B243" s="163" t="s">
        <v>309</v>
      </c>
      <c r="C243" s="89">
        <f t="shared" ref="C243:F244" si="72">C244</f>
        <v>511.8</v>
      </c>
      <c r="D243" s="186">
        <f t="shared" si="72"/>
        <v>408.6</v>
      </c>
      <c r="E243" s="89">
        <f t="shared" si="72"/>
        <v>497</v>
      </c>
      <c r="F243" s="186">
        <f t="shared" si="72"/>
        <v>408.5</v>
      </c>
    </row>
    <row r="244" spans="1:6" ht="26.4" x14ac:dyDescent="0.25">
      <c r="A244" s="24" t="s">
        <v>223</v>
      </c>
      <c r="B244" s="41" t="s">
        <v>121</v>
      </c>
      <c r="C244" s="89">
        <f t="shared" si="72"/>
        <v>511.8</v>
      </c>
      <c r="D244" s="186">
        <f t="shared" si="72"/>
        <v>408.6</v>
      </c>
      <c r="E244" s="89">
        <f t="shared" si="72"/>
        <v>497</v>
      </c>
      <c r="F244" s="186">
        <f t="shared" si="72"/>
        <v>408.5</v>
      </c>
    </row>
    <row r="245" spans="1:6" x14ac:dyDescent="0.25">
      <c r="A245" s="25" t="s">
        <v>224</v>
      </c>
      <c r="B245" s="43" t="s">
        <v>123</v>
      </c>
      <c r="C245" s="87">
        <v>511.8</v>
      </c>
      <c r="D245" s="188">
        <v>408.6</v>
      </c>
      <c r="E245" s="87">
        <v>497</v>
      </c>
      <c r="F245" s="188">
        <v>408.5</v>
      </c>
    </row>
    <row r="246" spans="1:6" ht="15.6" x14ac:dyDescent="0.3">
      <c r="A246" s="158" t="s">
        <v>226</v>
      </c>
      <c r="B246" s="159" t="s">
        <v>80</v>
      </c>
      <c r="C246" s="89">
        <f t="shared" ref="C246:E246" si="73">C247</f>
        <v>141.9</v>
      </c>
      <c r="D246" s="186">
        <f t="shared" si="73"/>
        <v>115</v>
      </c>
      <c r="E246" s="89">
        <f t="shared" si="73"/>
        <v>137.4</v>
      </c>
      <c r="F246" s="186">
        <f>F247</f>
        <v>111.1</v>
      </c>
    </row>
    <row r="247" spans="1:6" ht="26.4" x14ac:dyDescent="0.25">
      <c r="A247" s="24" t="s">
        <v>383</v>
      </c>
      <c r="B247" s="41" t="s">
        <v>121</v>
      </c>
      <c r="C247" s="89">
        <f t="shared" ref="C247:E247" si="74">C248</f>
        <v>141.9</v>
      </c>
      <c r="D247" s="186">
        <f t="shared" si="74"/>
        <v>115</v>
      </c>
      <c r="E247" s="89">
        <f t="shared" si="74"/>
        <v>137.4</v>
      </c>
      <c r="F247" s="186">
        <f t="shared" ref="F247" si="75">F248</f>
        <v>111.1</v>
      </c>
    </row>
    <row r="248" spans="1:6" x14ac:dyDescent="0.25">
      <c r="A248" s="25" t="s">
        <v>384</v>
      </c>
      <c r="B248" s="43" t="s">
        <v>225</v>
      </c>
      <c r="C248" s="87">
        <v>141.9</v>
      </c>
      <c r="D248" s="188">
        <v>115</v>
      </c>
      <c r="E248" s="87">
        <v>137.4</v>
      </c>
      <c r="F248" s="188">
        <v>111.1</v>
      </c>
    </row>
    <row r="249" spans="1:6" ht="31.2" x14ac:dyDescent="0.3">
      <c r="A249" s="158" t="s">
        <v>228</v>
      </c>
      <c r="B249" s="163" t="s">
        <v>79</v>
      </c>
      <c r="C249" s="89">
        <f>C250+C252</f>
        <v>401</v>
      </c>
      <c r="D249" s="186">
        <f>D250+D252</f>
        <v>272.60000000000002</v>
      </c>
      <c r="E249" s="89">
        <f t="shared" ref="E249:F249" si="76">E250+E252</f>
        <v>392.5</v>
      </c>
      <c r="F249" s="186">
        <f t="shared" si="76"/>
        <v>272.60000000000002</v>
      </c>
    </row>
    <row r="250" spans="1:6" ht="26.4" x14ac:dyDescent="0.25">
      <c r="A250" s="24" t="s">
        <v>385</v>
      </c>
      <c r="B250" s="41" t="s">
        <v>91</v>
      </c>
      <c r="C250" s="89">
        <f t="shared" ref="C250:F252" si="77">C251</f>
        <v>379.8</v>
      </c>
      <c r="D250" s="186">
        <f t="shared" si="77"/>
        <v>272.60000000000002</v>
      </c>
      <c r="E250" s="89">
        <f t="shared" si="77"/>
        <v>378.5</v>
      </c>
      <c r="F250" s="186">
        <f t="shared" si="77"/>
        <v>272.60000000000002</v>
      </c>
    </row>
    <row r="251" spans="1:6" ht="26.4" x14ac:dyDescent="0.25">
      <c r="A251" s="25" t="s">
        <v>386</v>
      </c>
      <c r="B251" s="46" t="s">
        <v>227</v>
      </c>
      <c r="C251" s="194">
        <v>379.8</v>
      </c>
      <c r="D251" s="192">
        <v>272.60000000000002</v>
      </c>
      <c r="E251" s="88">
        <v>378.5</v>
      </c>
      <c r="F251" s="192">
        <v>272.60000000000002</v>
      </c>
    </row>
    <row r="252" spans="1:6" ht="26.4" x14ac:dyDescent="0.25">
      <c r="A252" s="24" t="s">
        <v>648</v>
      </c>
      <c r="B252" s="41" t="s">
        <v>121</v>
      </c>
      <c r="C252" s="89">
        <f t="shared" si="77"/>
        <v>21.2</v>
      </c>
      <c r="D252" s="186">
        <f t="shared" si="77"/>
        <v>0</v>
      </c>
      <c r="E252" s="89">
        <f t="shared" si="77"/>
        <v>14</v>
      </c>
      <c r="F252" s="186">
        <f t="shared" si="77"/>
        <v>0</v>
      </c>
    </row>
    <row r="253" spans="1:6" x14ac:dyDescent="0.25">
      <c r="A253" s="40" t="s">
        <v>649</v>
      </c>
      <c r="B253" s="46" t="s">
        <v>422</v>
      </c>
      <c r="C253" s="88">
        <v>21.2</v>
      </c>
      <c r="D253" s="192"/>
      <c r="E253" s="88">
        <v>14</v>
      </c>
      <c r="F253" s="192"/>
    </row>
    <row r="254" spans="1:6" ht="15.6" x14ac:dyDescent="0.3">
      <c r="A254" s="158" t="s">
        <v>229</v>
      </c>
      <c r="B254" s="159" t="s">
        <v>322</v>
      </c>
      <c r="C254" s="89">
        <f t="shared" ref="C254:F255" si="78">C255</f>
        <v>81.900000000000006</v>
      </c>
      <c r="D254" s="186">
        <f t="shared" si="78"/>
        <v>54.4</v>
      </c>
      <c r="E254" s="89">
        <f t="shared" si="78"/>
        <v>79.8</v>
      </c>
      <c r="F254" s="186">
        <f t="shared" si="78"/>
        <v>54.4</v>
      </c>
    </row>
    <row r="255" spans="1:6" ht="26.4" x14ac:dyDescent="0.25">
      <c r="A255" s="24" t="s">
        <v>230</v>
      </c>
      <c r="B255" s="41" t="s">
        <v>121</v>
      </c>
      <c r="C255" s="89">
        <f t="shared" si="78"/>
        <v>81.900000000000006</v>
      </c>
      <c r="D255" s="186">
        <f t="shared" si="78"/>
        <v>54.4</v>
      </c>
      <c r="E255" s="89">
        <f t="shared" si="78"/>
        <v>79.8</v>
      </c>
      <c r="F255" s="186">
        <f t="shared" si="78"/>
        <v>54.4</v>
      </c>
    </row>
    <row r="256" spans="1:6" ht="26.4" x14ac:dyDescent="0.25">
      <c r="A256" s="25" t="s">
        <v>231</v>
      </c>
      <c r="B256" s="44" t="s">
        <v>323</v>
      </c>
      <c r="C256" s="87">
        <v>81.900000000000006</v>
      </c>
      <c r="D256" s="188">
        <v>54.4</v>
      </c>
      <c r="E256" s="87">
        <v>79.8</v>
      </c>
      <c r="F256" s="188">
        <v>54.4</v>
      </c>
    </row>
    <row r="257" spans="1:6" ht="15.6" x14ac:dyDescent="0.3">
      <c r="A257" s="158" t="s">
        <v>232</v>
      </c>
      <c r="B257" s="159" t="s">
        <v>388</v>
      </c>
      <c r="C257" s="89">
        <f t="shared" ref="C257:D257" si="79">C258+C260</f>
        <v>2210.1000000000004</v>
      </c>
      <c r="D257" s="186">
        <f t="shared" si="79"/>
        <v>1750</v>
      </c>
      <c r="E257" s="89">
        <f t="shared" ref="E257:F257" si="80">E258+E260</f>
        <v>2120.3999999999996</v>
      </c>
      <c r="F257" s="186">
        <f t="shared" si="80"/>
        <v>1749.7</v>
      </c>
    </row>
    <row r="258" spans="1:6" ht="26.4" x14ac:dyDescent="0.25">
      <c r="A258" s="24" t="s">
        <v>233</v>
      </c>
      <c r="B258" s="41" t="s">
        <v>91</v>
      </c>
      <c r="C258" s="89">
        <f t="shared" ref="C258:F258" si="81">C259</f>
        <v>2183.8000000000002</v>
      </c>
      <c r="D258" s="186">
        <f t="shared" si="81"/>
        <v>1750</v>
      </c>
      <c r="E258" s="89">
        <f t="shared" si="81"/>
        <v>2095.1999999999998</v>
      </c>
      <c r="F258" s="186">
        <f t="shared" si="81"/>
        <v>1749.7</v>
      </c>
    </row>
    <row r="259" spans="1:6" ht="26.4" x14ac:dyDescent="0.25">
      <c r="A259" s="25" t="s">
        <v>234</v>
      </c>
      <c r="B259" s="44" t="s">
        <v>423</v>
      </c>
      <c r="C259" s="87">
        <v>2183.8000000000002</v>
      </c>
      <c r="D259" s="188">
        <v>1750</v>
      </c>
      <c r="E259" s="87">
        <v>2095.1999999999998</v>
      </c>
      <c r="F259" s="188">
        <v>1749.7</v>
      </c>
    </row>
    <row r="260" spans="1:6" ht="26.4" x14ac:dyDescent="0.25">
      <c r="A260" s="24" t="s">
        <v>537</v>
      </c>
      <c r="B260" s="41" t="s">
        <v>95</v>
      </c>
      <c r="C260" s="195">
        <f>C261</f>
        <v>26.3</v>
      </c>
      <c r="D260" s="196">
        <f>D261</f>
        <v>0</v>
      </c>
      <c r="E260" s="195">
        <f t="shared" ref="E260:F260" si="82">E261</f>
        <v>25.2</v>
      </c>
      <c r="F260" s="196">
        <f t="shared" si="82"/>
        <v>0</v>
      </c>
    </row>
    <row r="261" spans="1:6" x14ac:dyDescent="0.25">
      <c r="A261" s="21" t="s">
        <v>538</v>
      </c>
      <c r="B261" s="44" t="s">
        <v>105</v>
      </c>
      <c r="C261" s="87">
        <v>26.3</v>
      </c>
      <c r="D261" s="188"/>
      <c r="E261" s="87">
        <v>25.2</v>
      </c>
      <c r="F261" s="188"/>
    </row>
    <row r="262" spans="1:6" ht="15.6" x14ac:dyDescent="0.3">
      <c r="A262" s="158" t="s">
        <v>235</v>
      </c>
      <c r="B262" s="159" t="s">
        <v>430</v>
      </c>
      <c r="C262" s="89">
        <f t="shared" ref="C262:D262" si="83">C263+C265</f>
        <v>509.9</v>
      </c>
      <c r="D262" s="186">
        <f t="shared" si="83"/>
        <v>412</v>
      </c>
      <c r="E262" s="89">
        <f t="shared" ref="E262:F262" si="84">E263+E265</f>
        <v>490.29999999999995</v>
      </c>
      <c r="F262" s="186">
        <f t="shared" si="84"/>
        <v>412</v>
      </c>
    </row>
    <row r="263" spans="1:6" ht="26.4" x14ac:dyDescent="0.25">
      <c r="A263" s="24" t="s">
        <v>236</v>
      </c>
      <c r="B263" s="41" t="s">
        <v>91</v>
      </c>
      <c r="C263" s="89">
        <f t="shared" ref="C263:F263" si="85">C264</f>
        <v>504.4</v>
      </c>
      <c r="D263" s="186">
        <f t="shared" si="85"/>
        <v>412</v>
      </c>
      <c r="E263" s="89">
        <f t="shared" si="85"/>
        <v>484.9</v>
      </c>
      <c r="F263" s="186">
        <f t="shared" si="85"/>
        <v>412</v>
      </c>
    </row>
    <row r="264" spans="1:6" ht="26.4" x14ac:dyDescent="0.25">
      <c r="A264" s="25" t="s">
        <v>237</v>
      </c>
      <c r="B264" s="44" t="s">
        <v>424</v>
      </c>
      <c r="C264" s="87">
        <v>504.4</v>
      </c>
      <c r="D264" s="188">
        <v>412</v>
      </c>
      <c r="E264" s="87">
        <v>484.9</v>
      </c>
      <c r="F264" s="188">
        <v>412</v>
      </c>
    </row>
    <row r="265" spans="1:6" ht="26.4" x14ac:dyDescent="0.25">
      <c r="A265" s="24" t="s">
        <v>539</v>
      </c>
      <c r="B265" s="41" t="s">
        <v>95</v>
      </c>
      <c r="C265" s="195">
        <f>C266</f>
        <v>5.5</v>
      </c>
      <c r="D265" s="196">
        <f t="shared" ref="D265:F265" si="86">D266</f>
        <v>0</v>
      </c>
      <c r="E265" s="195">
        <f t="shared" si="86"/>
        <v>5.4</v>
      </c>
      <c r="F265" s="196">
        <f t="shared" si="86"/>
        <v>0</v>
      </c>
    </row>
    <row r="266" spans="1:6" x14ac:dyDescent="0.25">
      <c r="A266" s="21" t="s">
        <v>540</v>
      </c>
      <c r="B266" s="44" t="s">
        <v>105</v>
      </c>
      <c r="C266" s="87">
        <v>5.5</v>
      </c>
      <c r="D266" s="188"/>
      <c r="E266" s="87">
        <v>5.4</v>
      </c>
      <c r="F266" s="188"/>
    </row>
    <row r="267" spans="1:6" ht="15.6" x14ac:dyDescent="0.3">
      <c r="A267" s="158" t="s">
        <v>238</v>
      </c>
      <c r="B267" s="159" t="s">
        <v>431</v>
      </c>
      <c r="C267" s="89">
        <f>C268</f>
        <v>440.8</v>
      </c>
      <c r="D267" s="186">
        <f t="shared" ref="D267:F267" si="87">D268</f>
        <v>350.8</v>
      </c>
      <c r="E267" s="89">
        <f t="shared" si="87"/>
        <v>427.3</v>
      </c>
      <c r="F267" s="186">
        <f t="shared" si="87"/>
        <v>350.8</v>
      </c>
    </row>
    <row r="268" spans="1:6" ht="26.4" x14ac:dyDescent="0.25">
      <c r="A268" s="24" t="s">
        <v>333</v>
      </c>
      <c r="B268" s="41" t="s">
        <v>91</v>
      </c>
      <c r="C268" s="89">
        <f t="shared" ref="C268:F268" si="88">C269</f>
        <v>440.8</v>
      </c>
      <c r="D268" s="186">
        <f t="shared" si="88"/>
        <v>350.8</v>
      </c>
      <c r="E268" s="89">
        <f t="shared" si="88"/>
        <v>427.3</v>
      </c>
      <c r="F268" s="186">
        <f t="shared" si="88"/>
        <v>350.8</v>
      </c>
    </row>
    <row r="269" spans="1:6" ht="26.4" x14ac:dyDescent="0.25">
      <c r="A269" s="40" t="s">
        <v>334</v>
      </c>
      <c r="B269" s="44" t="s">
        <v>424</v>
      </c>
      <c r="C269" s="88">
        <v>440.8</v>
      </c>
      <c r="D269" s="192">
        <v>350.8</v>
      </c>
      <c r="E269" s="88">
        <v>427.3</v>
      </c>
      <c r="F269" s="192">
        <v>350.8</v>
      </c>
    </row>
    <row r="270" spans="1:6" ht="15.6" x14ac:dyDescent="0.3">
      <c r="A270" s="158" t="s">
        <v>239</v>
      </c>
      <c r="B270" s="159" t="s">
        <v>76</v>
      </c>
      <c r="C270" s="89">
        <f t="shared" ref="C270:D270" si="89">C271+C273</f>
        <v>2165</v>
      </c>
      <c r="D270" s="186">
        <f t="shared" si="89"/>
        <v>1802.5</v>
      </c>
      <c r="E270" s="89">
        <f t="shared" ref="E270:F270" si="90">E271+E273</f>
        <v>2150.6999999999998</v>
      </c>
      <c r="F270" s="186">
        <f t="shared" si="90"/>
        <v>1802</v>
      </c>
    </row>
    <row r="271" spans="1:6" ht="26.4" x14ac:dyDescent="0.25">
      <c r="A271" s="24" t="s">
        <v>240</v>
      </c>
      <c r="B271" s="41" t="s">
        <v>91</v>
      </c>
      <c r="C271" s="89">
        <f t="shared" ref="C271:F271" si="91">C272</f>
        <v>2053</v>
      </c>
      <c r="D271" s="186">
        <f t="shared" si="91"/>
        <v>1802.5</v>
      </c>
      <c r="E271" s="89">
        <f t="shared" si="91"/>
        <v>2041.1</v>
      </c>
      <c r="F271" s="186">
        <f t="shared" si="91"/>
        <v>1802</v>
      </c>
    </row>
    <row r="272" spans="1:6" ht="26.4" x14ac:dyDescent="0.25">
      <c r="A272" s="25" t="s">
        <v>241</v>
      </c>
      <c r="B272" s="44" t="s">
        <v>320</v>
      </c>
      <c r="C272" s="87">
        <v>2053</v>
      </c>
      <c r="D272" s="188">
        <v>1802.5</v>
      </c>
      <c r="E272" s="87">
        <v>2041.1</v>
      </c>
      <c r="F272" s="188">
        <v>1802</v>
      </c>
    </row>
    <row r="273" spans="1:6" ht="26.4" x14ac:dyDescent="0.25">
      <c r="A273" s="24" t="s">
        <v>541</v>
      </c>
      <c r="B273" s="41" t="s">
        <v>95</v>
      </c>
      <c r="C273" s="195">
        <f>C274</f>
        <v>112</v>
      </c>
      <c r="D273" s="196">
        <f>D274</f>
        <v>0</v>
      </c>
      <c r="E273" s="195">
        <f t="shared" ref="E273:F273" si="92">E274</f>
        <v>109.6</v>
      </c>
      <c r="F273" s="196">
        <f t="shared" si="92"/>
        <v>0</v>
      </c>
    </row>
    <row r="274" spans="1:6" x14ac:dyDescent="0.25">
      <c r="A274" s="21" t="s">
        <v>542</v>
      </c>
      <c r="B274" s="44" t="s">
        <v>105</v>
      </c>
      <c r="C274" s="87">
        <v>112</v>
      </c>
      <c r="D274" s="188"/>
      <c r="E274" s="87">
        <v>109.6</v>
      </c>
      <c r="F274" s="188"/>
    </row>
    <row r="275" spans="1:6" ht="15.6" x14ac:dyDescent="0.3">
      <c r="A275" s="158" t="s">
        <v>242</v>
      </c>
      <c r="B275" s="159" t="s">
        <v>77</v>
      </c>
      <c r="C275" s="89">
        <f t="shared" ref="C275:E275" si="93">C276+C278</f>
        <v>1046</v>
      </c>
      <c r="D275" s="186">
        <f t="shared" si="93"/>
        <v>885.1</v>
      </c>
      <c r="E275" s="89">
        <f t="shared" si="93"/>
        <v>1042.3</v>
      </c>
      <c r="F275" s="186">
        <f t="shared" ref="F275" si="94">F276+F278</f>
        <v>884.8</v>
      </c>
    </row>
    <row r="276" spans="1:6" ht="26.4" x14ac:dyDescent="0.25">
      <c r="A276" s="24" t="s">
        <v>487</v>
      </c>
      <c r="B276" s="41" t="s">
        <v>91</v>
      </c>
      <c r="C276" s="89">
        <f t="shared" ref="C276:F276" si="95">C277</f>
        <v>1022.3</v>
      </c>
      <c r="D276" s="186">
        <f t="shared" si="95"/>
        <v>885.1</v>
      </c>
      <c r="E276" s="89">
        <f t="shared" si="95"/>
        <v>1018.6</v>
      </c>
      <c r="F276" s="186">
        <f t="shared" si="95"/>
        <v>884.8</v>
      </c>
    </row>
    <row r="277" spans="1:6" ht="26.4" x14ac:dyDescent="0.25">
      <c r="A277" s="25" t="s">
        <v>488</v>
      </c>
      <c r="B277" s="44" t="s">
        <v>321</v>
      </c>
      <c r="C277" s="87">
        <v>1022.3</v>
      </c>
      <c r="D277" s="188">
        <v>885.1</v>
      </c>
      <c r="E277" s="87">
        <v>1018.6</v>
      </c>
      <c r="F277" s="188">
        <v>884.8</v>
      </c>
    </row>
    <row r="278" spans="1:6" ht="26.4" x14ac:dyDescent="0.25">
      <c r="A278" s="24" t="s">
        <v>543</v>
      </c>
      <c r="B278" s="41" t="s">
        <v>95</v>
      </c>
      <c r="C278" s="195">
        <f>C279</f>
        <v>23.7</v>
      </c>
      <c r="D278" s="196">
        <f>D279</f>
        <v>0</v>
      </c>
      <c r="E278" s="195">
        <f>E279</f>
        <v>23.7</v>
      </c>
      <c r="F278" s="196">
        <f>F279</f>
        <v>0</v>
      </c>
    </row>
    <row r="279" spans="1:6" x14ac:dyDescent="0.25">
      <c r="A279" s="21" t="s">
        <v>544</v>
      </c>
      <c r="B279" s="44" t="s">
        <v>105</v>
      </c>
      <c r="C279" s="87">
        <v>23.7</v>
      </c>
      <c r="D279" s="188"/>
      <c r="E279" s="87">
        <v>23.7</v>
      </c>
      <c r="F279" s="188"/>
    </row>
    <row r="280" spans="1:6" ht="15.6" x14ac:dyDescent="0.3">
      <c r="A280" s="158" t="s">
        <v>243</v>
      </c>
      <c r="B280" s="159" t="s">
        <v>433</v>
      </c>
      <c r="C280" s="89">
        <f t="shared" ref="C280:D280" si="96">C281+C283</f>
        <v>1409.5</v>
      </c>
      <c r="D280" s="186">
        <f t="shared" si="96"/>
        <v>1161.0999999999999</v>
      </c>
      <c r="E280" s="89">
        <f t="shared" ref="E280:F280" si="97">E281+E283</f>
        <v>1404.8</v>
      </c>
      <c r="F280" s="186">
        <f t="shared" si="97"/>
        <v>1161.0999999999999</v>
      </c>
    </row>
    <row r="281" spans="1:6" ht="26.4" x14ac:dyDescent="0.25">
      <c r="A281" s="24" t="s">
        <v>457</v>
      </c>
      <c r="B281" s="41" t="s">
        <v>91</v>
      </c>
      <c r="C281" s="89">
        <f t="shared" ref="C281:F281" si="98">C282</f>
        <v>1352.6</v>
      </c>
      <c r="D281" s="186">
        <f t="shared" si="98"/>
        <v>1161.0999999999999</v>
      </c>
      <c r="E281" s="89">
        <f t="shared" si="98"/>
        <v>1349.7</v>
      </c>
      <c r="F281" s="186">
        <f t="shared" si="98"/>
        <v>1161.0999999999999</v>
      </c>
    </row>
    <row r="282" spans="1:6" ht="26.4" x14ac:dyDescent="0.25">
      <c r="A282" s="25" t="s">
        <v>458</v>
      </c>
      <c r="B282" s="44" t="s">
        <v>321</v>
      </c>
      <c r="C282" s="87">
        <v>1352.6</v>
      </c>
      <c r="D282" s="188">
        <v>1161.0999999999999</v>
      </c>
      <c r="E282" s="87">
        <v>1349.7</v>
      </c>
      <c r="F282" s="188">
        <v>1161.0999999999999</v>
      </c>
    </row>
    <row r="283" spans="1:6" ht="26.4" x14ac:dyDescent="0.25">
      <c r="A283" s="24" t="s">
        <v>545</v>
      </c>
      <c r="B283" s="41" t="s">
        <v>95</v>
      </c>
      <c r="C283" s="195">
        <f>C284</f>
        <v>56.9</v>
      </c>
      <c r="D283" s="196">
        <f>D284</f>
        <v>0</v>
      </c>
      <c r="E283" s="195">
        <f t="shared" ref="E283:F283" si="99">E284</f>
        <v>55.1</v>
      </c>
      <c r="F283" s="196">
        <f t="shared" si="99"/>
        <v>0</v>
      </c>
    </row>
    <row r="284" spans="1:6" x14ac:dyDescent="0.25">
      <c r="A284" s="21" t="s">
        <v>546</v>
      </c>
      <c r="B284" s="44" t="s">
        <v>105</v>
      </c>
      <c r="C284" s="87">
        <v>56.9</v>
      </c>
      <c r="D284" s="188"/>
      <c r="E284" s="87">
        <v>55.1</v>
      </c>
      <c r="F284" s="188"/>
    </row>
    <row r="285" spans="1:6" ht="15.6" x14ac:dyDescent="0.3">
      <c r="A285" s="158" t="s">
        <v>244</v>
      </c>
      <c r="B285" s="159" t="s">
        <v>432</v>
      </c>
      <c r="C285" s="89">
        <f t="shared" ref="C285:D285" si="100">C286+C288</f>
        <v>1313.9</v>
      </c>
      <c r="D285" s="186">
        <f t="shared" si="100"/>
        <v>1062.0999999999999</v>
      </c>
      <c r="E285" s="89">
        <f t="shared" ref="E285:F285" si="101">E286+E288</f>
        <v>1306.5</v>
      </c>
      <c r="F285" s="186">
        <f t="shared" si="101"/>
        <v>1062.0999999999999</v>
      </c>
    </row>
    <row r="286" spans="1:6" ht="26.4" x14ac:dyDescent="0.25">
      <c r="A286" s="24" t="s">
        <v>245</v>
      </c>
      <c r="B286" s="41" t="s">
        <v>91</v>
      </c>
      <c r="C286" s="89">
        <f t="shared" ref="C286:F286" si="102">C287</f>
        <v>1273.9000000000001</v>
      </c>
      <c r="D286" s="186">
        <f t="shared" si="102"/>
        <v>1062.0999999999999</v>
      </c>
      <c r="E286" s="89">
        <f t="shared" si="102"/>
        <v>1269.5999999999999</v>
      </c>
      <c r="F286" s="186">
        <f t="shared" si="102"/>
        <v>1062.0999999999999</v>
      </c>
    </row>
    <row r="287" spans="1:6" ht="26.4" x14ac:dyDescent="0.25">
      <c r="A287" s="25" t="s">
        <v>246</v>
      </c>
      <c r="B287" s="44" t="s">
        <v>321</v>
      </c>
      <c r="C287" s="87">
        <v>1273.9000000000001</v>
      </c>
      <c r="D287" s="188">
        <v>1062.0999999999999</v>
      </c>
      <c r="E287" s="87">
        <v>1269.5999999999999</v>
      </c>
      <c r="F287" s="188">
        <v>1062.0999999999999</v>
      </c>
    </row>
    <row r="288" spans="1:6" ht="26.4" x14ac:dyDescent="0.25">
      <c r="A288" s="24" t="s">
        <v>547</v>
      </c>
      <c r="B288" s="41" t="s">
        <v>95</v>
      </c>
      <c r="C288" s="195">
        <f>C289</f>
        <v>40</v>
      </c>
      <c r="D288" s="196">
        <f>D289</f>
        <v>0</v>
      </c>
      <c r="E288" s="195">
        <f t="shared" ref="E288:F288" si="103">E289</f>
        <v>36.9</v>
      </c>
      <c r="F288" s="196">
        <f t="shared" si="103"/>
        <v>0</v>
      </c>
    </row>
    <row r="289" spans="1:6" x14ac:dyDescent="0.25">
      <c r="A289" s="21" t="s">
        <v>548</v>
      </c>
      <c r="B289" s="44" t="s">
        <v>105</v>
      </c>
      <c r="C289" s="87">
        <v>40</v>
      </c>
      <c r="D289" s="188"/>
      <c r="E289" s="87">
        <v>36.9</v>
      </c>
      <c r="F289" s="188"/>
    </row>
    <row r="290" spans="1:6" ht="15.6" x14ac:dyDescent="0.3">
      <c r="A290" s="158" t="s">
        <v>247</v>
      </c>
      <c r="B290" s="159" t="s">
        <v>78</v>
      </c>
      <c r="C290" s="89">
        <f>C291</f>
        <v>736.6</v>
      </c>
      <c r="D290" s="186">
        <f>D291</f>
        <v>630.70000000000005</v>
      </c>
      <c r="E290" s="89">
        <f>E291</f>
        <v>711.2</v>
      </c>
      <c r="F290" s="186">
        <f>F291</f>
        <v>627.9</v>
      </c>
    </row>
    <row r="291" spans="1:6" ht="26.4" x14ac:dyDescent="0.25">
      <c r="A291" s="24" t="s">
        <v>248</v>
      </c>
      <c r="B291" s="41" t="s">
        <v>91</v>
      </c>
      <c r="C291" s="89">
        <f t="shared" ref="C291:F291" si="104">C292</f>
        <v>736.6</v>
      </c>
      <c r="D291" s="186">
        <f t="shared" si="104"/>
        <v>630.70000000000005</v>
      </c>
      <c r="E291" s="89">
        <f t="shared" si="104"/>
        <v>711.2</v>
      </c>
      <c r="F291" s="186">
        <f t="shared" si="104"/>
        <v>627.9</v>
      </c>
    </row>
    <row r="292" spans="1:6" x14ac:dyDescent="0.25">
      <c r="A292" s="25" t="s">
        <v>249</v>
      </c>
      <c r="B292" s="44" t="s">
        <v>262</v>
      </c>
      <c r="C292" s="87">
        <v>736.6</v>
      </c>
      <c r="D292" s="188">
        <v>630.70000000000005</v>
      </c>
      <c r="E292" s="87">
        <v>711.2</v>
      </c>
      <c r="F292" s="188">
        <v>627.9</v>
      </c>
    </row>
    <row r="293" spans="1:6" ht="31.2" x14ac:dyDescent="0.3">
      <c r="A293" s="158" t="s">
        <v>250</v>
      </c>
      <c r="B293" s="163" t="s">
        <v>425</v>
      </c>
      <c r="C293" s="89">
        <f t="shared" ref="C293:D293" si="105">C294</f>
        <v>121.5</v>
      </c>
      <c r="D293" s="186">
        <f t="shared" si="105"/>
        <v>106.4</v>
      </c>
      <c r="E293" s="89">
        <f t="shared" ref="E293:F293" si="106">E294</f>
        <v>120.8</v>
      </c>
      <c r="F293" s="186">
        <f t="shared" si="106"/>
        <v>106.3</v>
      </c>
    </row>
    <row r="294" spans="1:6" ht="26.4" x14ac:dyDescent="0.25">
      <c r="A294" s="24" t="s">
        <v>251</v>
      </c>
      <c r="B294" s="41" t="s">
        <v>91</v>
      </c>
      <c r="C294" s="89">
        <f t="shared" ref="C294:F294" si="107">C295</f>
        <v>121.5</v>
      </c>
      <c r="D294" s="186">
        <f t="shared" si="107"/>
        <v>106.4</v>
      </c>
      <c r="E294" s="89">
        <f t="shared" si="107"/>
        <v>120.8</v>
      </c>
      <c r="F294" s="186">
        <f t="shared" si="107"/>
        <v>106.3</v>
      </c>
    </row>
    <row r="295" spans="1:6" ht="26.4" x14ac:dyDescent="0.25">
      <c r="A295" s="25" t="s">
        <v>252</v>
      </c>
      <c r="B295" s="44" t="s">
        <v>263</v>
      </c>
      <c r="C295" s="87">
        <v>121.5</v>
      </c>
      <c r="D295" s="188">
        <v>106.4</v>
      </c>
      <c r="E295" s="87">
        <v>120.8</v>
      </c>
      <c r="F295" s="188">
        <v>106.3</v>
      </c>
    </row>
    <row r="296" spans="1:6" ht="15.6" x14ac:dyDescent="0.3">
      <c r="A296" s="164" t="s">
        <v>253</v>
      </c>
      <c r="B296" s="165" t="s">
        <v>81</v>
      </c>
      <c r="C296" s="190">
        <f t="shared" ref="C296:F296" si="108">C297</f>
        <v>1754.9</v>
      </c>
      <c r="D296" s="191">
        <f t="shared" si="108"/>
        <v>1518.6000000000001</v>
      </c>
      <c r="E296" s="190">
        <f t="shared" si="108"/>
        <v>1722.7</v>
      </c>
      <c r="F296" s="191">
        <f t="shared" si="108"/>
        <v>1496.6000000000001</v>
      </c>
    </row>
    <row r="297" spans="1:6" ht="26.4" x14ac:dyDescent="0.25">
      <c r="A297" s="39" t="s">
        <v>254</v>
      </c>
      <c r="B297" s="49" t="s">
        <v>95</v>
      </c>
      <c r="C297" s="190">
        <f>SUM(C298:C301)</f>
        <v>1754.9</v>
      </c>
      <c r="D297" s="191">
        <f>SUM(D298:D301)</f>
        <v>1518.6000000000001</v>
      </c>
      <c r="E297" s="190">
        <f>SUM(E298:E301)</f>
        <v>1722.7</v>
      </c>
      <c r="F297" s="191">
        <f>SUM(F298:F301)</f>
        <v>1496.6000000000001</v>
      </c>
    </row>
    <row r="298" spans="1:6" ht="26.4" x14ac:dyDescent="0.25">
      <c r="A298" s="40" t="s">
        <v>255</v>
      </c>
      <c r="B298" s="46" t="s">
        <v>264</v>
      </c>
      <c r="C298" s="88">
        <v>1598.8</v>
      </c>
      <c r="D298" s="192">
        <v>1425.7</v>
      </c>
      <c r="E298" s="88">
        <v>1568.7</v>
      </c>
      <c r="F298" s="192">
        <v>1403.7</v>
      </c>
    </row>
    <row r="299" spans="1:6" ht="26.4" x14ac:dyDescent="0.25">
      <c r="A299" s="40" t="s">
        <v>605</v>
      </c>
      <c r="B299" s="46" t="s">
        <v>364</v>
      </c>
      <c r="C299" s="88">
        <v>44.4</v>
      </c>
      <c r="D299" s="192"/>
      <c r="E299" s="88">
        <v>42.8</v>
      </c>
      <c r="F299" s="192"/>
    </row>
    <row r="300" spans="1:6" x14ac:dyDescent="0.25">
      <c r="A300" s="40" t="s">
        <v>606</v>
      </c>
      <c r="B300" s="177" t="s">
        <v>522</v>
      </c>
      <c r="C300" s="88">
        <v>50</v>
      </c>
      <c r="D300" s="192">
        <v>37.5</v>
      </c>
      <c r="E300" s="88">
        <v>49.9</v>
      </c>
      <c r="F300" s="192">
        <v>37.5</v>
      </c>
    </row>
    <row r="301" spans="1:6" x14ac:dyDescent="0.25">
      <c r="A301" s="40" t="s">
        <v>607</v>
      </c>
      <c r="B301" s="177" t="s">
        <v>523</v>
      </c>
      <c r="C301" s="88">
        <v>61.7</v>
      </c>
      <c r="D301" s="192">
        <v>55.4</v>
      </c>
      <c r="E301" s="88">
        <v>61.3</v>
      </c>
      <c r="F301" s="192">
        <v>55.4</v>
      </c>
    </row>
    <row r="302" spans="1:6" ht="31.2" x14ac:dyDescent="0.3">
      <c r="A302" s="158" t="s">
        <v>256</v>
      </c>
      <c r="B302" s="163" t="s">
        <v>426</v>
      </c>
      <c r="C302" s="89">
        <f t="shared" ref="C302:F309" si="109">C303</f>
        <v>109.5</v>
      </c>
      <c r="D302" s="186">
        <f t="shared" si="109"/>
        <v>20.7</v>
      </c>
      <c r="E302" s="89">
        <f t="shared" si="109"/>
        <v>109.2</v>
      </c>
      <c r="F302" s="186">
        <f t="shared" si="109"/>
        <v>20.6</v>
      </c>
    </row>
    <row r="303" spans="1:6" ht="26.4" x14ac:dyDescent="0.25">
      <c r="A303" s="24" t="s">
        <v>257</v>
      </c>
      <c r="B303" s="41" t="s">
        <v>95</v>
      </c>
      <c r="C303" s="89">
        <f>C304</f>
        <v>109.5</v>
      </c>
      <c r="D303" s="186">
        <f>D304</f>
        <v>20.7</v>
      </c>
      <c r="E303" s="89">
        <f t="shared" ref="E303" si="110">E304</f>
        <v>109.2</v>
      </c>
      <c r="F303" s="186">
        <f t="shared" si="109"/>
        <v>20.6</v>
      </c>
    </row>
    <row r="304" spans="1:6" x14ac:dyDescent="0.25">
      <c r="A304" s="26" t="s">
        <v>258</v>
      </c>
      <c r="B304" s="50" t="s">
        <v>265</v>
      </c>
      <c r="C304" s="90">
        <v>109.5</v>
      </c>
      <c r="D304" s="197">
        <v>20.7</v>
      </c>
      <c r="E304" s="90">
        <v>109.2</v>
      </c>
      <c r="F304" s="197">
        <v>20.6</v>
      </c>
    </row>
    <row r="305" spans="1:6" ht="15.6" x14ac:dyDescent="0.3">
      <c r="A305" s="158" t="s">
        <v>259</v>
      </c>
      <c r="B305" s="159" t="s">
        <v>354</v>
      </c>
      <c r="C305" s="89">
        <f t="shared" si="109"/>
        <v>487</v>
      </c>
      <c r="D305" s="186">
        <f t="shared" si="109"/>
        <v>448.4</v>
      </c>
      <c r="E305" s="89">
        <f t="shared" si="109"/>
        <v>481.3</v>
      </c>
      <c r="F305" s="186">
        <f t="shared" si="109"/>
        <v>443.3</v>
      </c>
    </row>
    <row r="306" spans="1:6" ht="26.4" x14ac:dyDescent="0.25">
      <c r="A306" s="24" t="s">
        <v>260</v>
      </c>
      <c r="B306" s="41" t="s">
        <v>88</v>
      </c>
      <c r="C306" s="89">
        <f t="shared" si="109"/>
        <v>487</v>
      </c>
      <c r="D306" s="186">
        <f t="shared" si="109"/>
        <v>448.4</v>
      </c>
      <c r="E306" s="89">
        <f t="shared" si="109"/>
        <v>481.3</v>
      </c>
      <c r="F306" s="186">
        <f t="shared" si="109"/>
        <v>443.3</v>
      </c>
    </row>
    <row r="307" spans="1:6" ht="26.4" x14ac:dyDescent="0.25">
      <c r="A307" s="26" t="s">
        <v>261</v>
      </c>
      <c r="B307" s="50" t="s">
        <v>355</v>
      </c>
      <c r="C307" s="87">
        <v>487</v>
      </c>
      <c r="D307" s="188">
        <v>448.4</v>
      </c>
      <c r="E307" s="90">
        <v>481.3</v>
      </c>
      <c r="F307" s="197">
        <v>443.3</v>
      </c>
    </row>
    <row r="308" spans="1:6" ht="31.2" x14ac:dyDescent="0.3">
      <c r="A308" s="158" t="s">
        <v>459</v>
      </c>
      <c r="B308" s="163" t="s">
        <v>490</v>
      </c>
      <c r="C308" s="89">
        <f t="shared" si="109"/>
        <v>283.7</v>
      </c>
      <c r="D308" s="186">
        <f t="shared" si="109"/>
        <v>268.5</v>
      </c>
      <c r="E308" s="89">
        <f t="shared" si="109"/>
        <v>283.7</v>
      </c>
      <c r="F308" s="186">
        <f t="shared" si="109"/>
        <v>268.5</v>
      </c>
    </row>
    <row r="309" spans="1:6" ht="26.4" x14ac:dyDescent="0.25">
      <c r="A309" s="24" t="s">
        <v>460</v>
      </c>
      <c r="B309" s="41" t="s">
        <v>88</v>
      </c>
      <c r="C309" s="89">
        <f t="shared" si="109"/>
        <v>283.7</v>
      </c>
      <c r="D309" s="186">
        <f t="shared" si="109"/>
        <v>268.5</v>
      </c>
      <c r="E309" s="89">
        <f t="shared" si="109"/>
        <v>283.7</v>
      </c>
      <c r="F309" s="186">
        <f t="shared" si="109"/>
        <v>268.5</v>
      </c>
    </row>
    <row r="310" spans="1:6" ht="27" thickBot="1" x14ac:dyDescent="0.3">
      <c r="A310" s="26" t="s">
        <v>461</v>
      </c>
      <c r="B310" s="50" t="s">
        <v>491</v>
      </c>
      <c r="C310" s="92">
        <v>283.7</v>
      </c>
      <c r="D310" s="198">
        <v>268.5</v>
      </c>
      <c r="E310" s="90">
        <v>283.7</v>
      </c>
      <c r="F310" s="197">
        <v>268.5</v>
      </c>
    </row>
    <row r="311" spans="1:6" ht="19.5" customHeight="1" thickBot="1" x14ac:dyDescent="0.35">
      <c r="A311" s="27"/>
      <c r="B311" s="168" t="s">
        <v>61</v>
      </c>
      <c r="C311" s="169">
        <f>C11+C14+C106+C112+C125+C138+C153+C168+C183+C198+C212+C226+C239+C243+C246+C249+C254+C257+C262+C267+C270+C275+C280+C285+C290+C293+C296+C302+C305+C308</f>
        <v>30125.400000000009</v>
      </c>
      <c r="D311" s="199">
        <f>D11+D14+D106+D112+D125+D138+D153+D168+D183+D198+D212+D226+D239+D243+D246+D249+D254+D257+D262+D267+D270+D275+D280+D285+D290+D293+D296+D302+D305+D308</f>
        <v>15350.000000000004</v>
      </c>
      <c r="E311" s="169">
        <f>E11+E14+E106+E112+E125+E138+E153+E168+E183+E198+E212+E226+E239+E243+E246+E249+E254+E257+E262+E267+E270+E275+E280+E285+E290+E293+E296+E302+E305+E308</f>
        <v>28960.299999999992</v>
      </c>
      <c r="F311" s="199">
        <f>F11+F14+F106+F112+F125+F138+F153+F168+F183+F198+F212+F226+F239+F243+F246+F249+F254+F257+F262+F267+F270+F275+F280+F285+F290+F293+F296+F302+F305+F308</f>
        <v>15257.4</v>
      </c>
    </row>
    <row r="312" spans="1:6" ht="15" customHeight="1" x14ac:dyDescent="0.25">
      <c r="A312" s="214" t="s">
        <v>266</v>
      </c>
      <c r="B312" s="214"/>
      <c r="C312" s="214"/>
      <c r="D312" s="214"/>
      <c r="E312" s="214"/>
      <c r="F312" s="214"/>
    </row>
    <row r="313" spans="1:6" x14ac:dyDescent="0.25">
      <c r="B313" s="28"/>
      <c r="C313" s="29"/>
      <c r="D313" s="29"/>
    </row>
    <row r="314" spans="1:6" x14ac:dyDescent="0.25">
      <c r="B314" s="28"/>
      <c r="C314" s="29"/>
      <c r="D314" s="29"/>
      <c r="E314" s="51"/>
      <c r="F314" s="51"/>
    </row>
    <row r="315" spans="1:6" x14ac:dyDescent="0.25">
      <c r="B315" s="28"/>
      <c r="C315" s="29"/>
      <c r="D315" s="29"/>
      <c r="E315" s="51"/>
      <c r="F315" s="51"/>
    </row>
    <row r="316" spans="1:6" x14ac:dyDescent="0.25">
      <c r="B316" s="28"/>
      <c r="C316" s="29"/>
      <c r="D316" s="29"/>
      <c r="E316" s="51"/>
      <c r="F316" s="51"/>
    </row>
    <row r="317" spans="1:6" x14ac:dyDescent="0.25">
      <c r="B317" s="28"/>
      <c r="C317" s="29"/>
      <c r="D317" s="29"/>
      <c r="E317" s="51"/>
      <c r="F317" s="51"/>
    </row>
    <row r="318" spans="1:6" x14ac:dyDescent="0.25">
      <c r="B318" s="28"/>
      <c r="C318" s="29"/>
      <c r="D318" s="29"/>
      <c r="E318" s="51"/>
      <c r="F318" s="51"/>
    </row>
    <row r="319" spans="1:6" x14ac:dyDescent="0.25">
      <c r="B319" s="28"/>
      <c r="C319" s="29"/>
      <c r="D319" s="29"/>
      <c r="E319" s="51"/>
      <c r="F319" s="51"/>
    </row>
    <row r="320" spans="1:6" x14ac:dyDescent="0.25">
      <c r="B320" s="28"/>
      <c r="C320" s="29"/>
      <c r="D320" s="29"/>
      <c r="E320" s="51"/>
      <c r="F320" s="51"/>
    </row>
    <row r="321" spans="2:6" x14ac:dyDescent="0.25">
      <c r="B321" s="28"/>
      <c r="C321" s="29"/>
      <c r="D321" s="29"/>
      <c r="E321" s="51"/>
      <c r="F321" s="51"/>
    </row>
    <row r="322" spans="2:6" x14ac:dyDescent="0.25">
      <c r="B322" s="28"/>
      <c r="C322" s="29"/>
      <c r="D322" s="29"/>
      <c r="E322" s="51"/>
      <c r="F322" s="51"/>
    </row>
    <row r="323" spans="2:6" x14ac:dyDescent="0.25">
      <c r="B323" s="28"/>
      <c r="C323" s="29"/>
      <c r="D323" s="29"/>
      <c r="E323" s="51"/>
      <c r="F323" s="51"/>
    </row>
    <row r="324" spans="2:6" x14ac:dyDescent="0.25">
      <c r="B324" s="28"/>
      <c r="C324" s="29"/>
      <c r="D324" s="29"/>
      <c r="E324" s="51"/>
      <c r="F324" s="51"/>
    </row>
    <row r="325" spans="2:6" x14ac:dyDescent="0.25">
      <c r="B325" s="28"/>
      <c r="C325" s="29"/>
      <c r="D325" s="29"/>
      <c r="E325" s="51"/>
      <c r="F325" s="51"/>
    </row>
    <row r="326" spans="2:6" x14ac:dyDescent="0.25">
      <c r="B326" s="28"/>
      <c r="C326" s="29"/>
      <c r="D326" s="29"/>
      <c r="E326" s="51"/>
      <c r="F326" s="51"/>
    </row>
    <row r="327" spans="2:6" x14ac:dyDescent="0.25">
      <c r="B327" s="28"/>
      <c r="C327" s="29"/>
      <c r="D327" s="29"/>
      <c r="E327" s="51"/>
      <c r="F327" s="51"/>
    </row>
    <row r="328" spans="2:6" x14ac:dyDescent="0.25">
      <c r="B328" s="28"/>
      <c r="C328" s="29"/>
      <c r="D328" s="29"/>
      <c r="E328" s="51"/>
      <c r="F328" s="51"/>
    </row>
    <row r="329" spans="2:6" x14ac:dyDescent="0.25">
      <c r="B329" s="28"/>
      <c r="C329" s="29"/>
      <c r="D329" s="29"/>
      <c r="E329" s="51"/>
      <c r="F329" s="51"/>
    </row>
    <row r="330" spans="2:6" x14ac:dyDescent="0.25">
      <c r="B330" s="28"/>
      <c r="C330" s="29"/>
      <c r="D330" s="29"/>
      <c r="E330" s="51"/>
      <c r="F330" s="51"/>
    </row>
    <row r="331" spans="2:6" x14ac:dyDescent="0.25">
      <c r="B331" s="28"/>
      <c r="C331" s="29"/>
      <c r="D331" s="29"/>
      <c r="E331" s="51"/>
      <c r="F331" s="51"/>
    </row>
    <row r="332" spans="2:6" x14ac:dyDescent="0.25">
      <c r="B332" s="28"/>
      <c r="C332" s="29"/>
      <c r="D332" s="29"/>
      <c r="E332" s="51"/>
      <c r="F332" s="51"/>
    </row>
    <row r="333" spans="2:6" x14ac:dyDescent="0.25">
      <c r="B333" s="28"/>
      <c r="C333" s="29"/>
      <c r="D333" s="29"/>
      <c r="E333" s="51"/>
      <c r="F333" s="51"/>
    </row>
    <row r="334" spans="2:6" x14ac:dyDescent="0.25">
      <c r="B334" s="28"/>
      <c r="C334" s="29"/>
      <c r="D334" s="29"/>
      <c r="E334" s="51"/>
      <c r="F334" s="51"/>
    </row>
    <row r="335" spans="2:6" x14ac:dyDescent="0.25">
      <c r="B335" s="28"/>
      <c r="C335" s="29"/>
      <c r="D335" s="29"/>
      <c r="E335" s="51"/>
      <c r="F335" s="51"/>
    </row>
    <row r="336" spans="2:6" x14ac:dyDescent="0.25">
      <c r="B336" s="28"/>
      <c r="C336" s="29"/>
      <c r="D336" s="29"/>
      <c r="E336" s="51"/>
      <c r="F336" s="51"/>
    </row>
    <row r="337" spans="1:6" x14ac:dyDescent="0.25">
      <c r="B337" s="28"/>
      <c r="C337" s="29"/>
      <c r="D337" s="29"/>
      <c r="E337" s="51"/>
      <c r="F337" s="51"/>
    </row>
    <row r="338" spans="1:6" x14ac:dyDescent="0.25">
      <c r="B338" s="28"/>
      <c r="C338" s="29"/>
      <c r="D338" s="29"/>
      <c r="E338" s="51"/>
      <c r="F338" s="51"/>
    </row>
    <row r="339" spans="1:6" x14ac:dyDescent="0.25">
      <c r="B339" s="28"/>
      <c r="C339" s="29"/>
      <c r="D339" s="29"/>
      <c r="E339" s="51"/>
      <c r="F339" s="51"/>
    </row>
    <row r="340" spans="1:6" x14ac:dyDescent="0.25">
      <c r="B340" s="28"/>
      <c r="C340" s="29"/>
      <c r="D340" s="29"/>
      <c r="E340" s="51"/>
      <c r="F340" s="51"/>
    </row>
    <row r="341" spans="1:6" x14ac:dyDescent="0.25">
      <c r="B341" s="28"/>
      <c r="C341" s="29"/>
      <c r="D341" s="29"/>
      <c r="E341" s="51"/>
      <c r="F341" s="51"/>
    </row>
    <row r="342" spans="1:6" x14ac:dyDescent="0.25">
      <c r="B342" s="28"/>
      <c r="C342" s="29"/>
      <c r="D342" s="29"/>
      <c r="E342" s="51"/>
      <c r="F342" s="51"/>
    </row>
    <row r="343" spans="1:6" x14ac:dyDescent="0.25">
      <c r="B343" s="28"/>
      <c r="C343" s="29"/>
      <c r="D343" s="29"/>
      <c r="E343" s="51"/>
      <c r="F343" s="51"/>
    </row>
    <row r="344" spans="1:6" x14ac:dyDescent="0.25">
      <c r="B344" s="28"/>
      <c r="C344" s="29"/>
      <c r="D344" s="29"/>
      <c r="E344" s="51"/>
      <c r="F344" s="51"/>
    </row>
    <row r="345" spans="1:6" x14ac:dyDescent="0.25">
      <c r="B345" s="28"/>
      <c r="C345" s="29"/>
      <c r="D345" s="29"/>
      <c r="E345" s="51"/>
      <c r="F345" s="51"/>
    </row>
    <row r="346" spans="1:6" x14ac:dyDescent="0.25">
      <c r="B346" s="28"/>
      <c r="C346" s="29"/>
      <c r="D346" s="29"/>
      <c r="E346" s="51"/>
      <c r="F346" s="51"/>
    </row>
    <row r="347" spans="1:6" x14ac:dyDescent="0.25">
      <c r="B347" s="28"/>
      <c r="C347" s="29"/>
      <c r="D347" s="29"/>
      <c r="E347" s="51"/>
      <c r="F347" s="51"/>
    </row>
    <row r="348" spans="1:6" x14ac:dyDescent="0.25">
      <c r="B348" s="28"/>
      <c r="C348" s="29"/>
      <c r="D348" s="29"/>
      <c r="E348" s="51"/>
      <c r="F348" s="51"/>
    </row>
    <row r="349" spans="1:6" x14ac:dyDescent="0.25">
      <c r="B349" s="28"/>
      <c r="C349" s="29"/>
      <c r="D349" s="29"/>
    </row>
    <row r="350" spans="1:6" x14ac:dyDescent="0.25">
      <c r="B350" s="28"/>
      <c r="C350" s="29"/>
      <c r="D350" s="29"/>
    </row>
    <row r="351" spans="1:6" x14ac:dyDescent="0.25">
      <c r="B351" s="28"/>
      <c r="C351" s="29"/>
      <c r="D351" s="29"/>
    </row>
    <row r="352" spans="1:6" ht="13.8" x14ac:dyDescent="0.25">
      <c r="A352" s="30" t="s">
        <v>429</v>
      </c>
      <c r="B352" s="131"/>
      <c r="C352" s="29"/>
      <c r="D352" s="29"/>
    </row>
    <row r="353" spans="2:6" x14ac:dyDescent="0.25">
      <c r="B353" s="28"/>
      <c r="C353" s="29"/>
      <c r="D353" s="29"/>
    </row>
    <row r="354" spans="2:6" x14ac:dyDescent="0.25">
      <c r="D354" s="51"/>
      <c r="E354" s="51"/>
      <c r="F354" s="51"/>
    </row>
    <row r="355" spans="2:6" x14ac:dyDescent="0.25">
      <c r="C355" s="29"/>
      <c r="D355" s="29"/>
    </row>
  </sheetData>
  <mergeCells count="6">
    <mergeCell ref="A312:F312"/>
    <mergeCell ref="A5:F5"/>
    <mergeCell ref="B8:B9"/>
    <mergeCell ref="A8:A9"/>
    <mergeCell ref="C8:D8"/>
    <mergeCell ref="E8:F8"/>
  </mergeCells>
  <phoneticPr fontId="0" type="noConversion"/>
  <printOptions horizontalCentered="1"/>
  <pageMargins left="1.1811023622047245" right="0.39370078740157483" top="0.78740157480314965" bottom="0.78740157480314965" header="0.51181102362204722" footer="0.51181102362204722"/>
  <pageSetup paperSize="9" scale="84" fitToHeight="0" orientation="portrait" r:id="rId1"/>
  <headerFooter differentFirst="1" alignWithMargins="0">
    <oddHeader>&amp;C&amp;P</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3"/>
  <sheetViews>
    <sheetView showZeros="0" zoomScaleNormal="100" workbookViewId="0">
      <selection activeCell="G2" sqref="G2"/>
    </sheetView>
  </sheetViews>
  <sheetFormatPr defaultColWidth="9.109375" defaultRowHeight="13.8" x14ac:dyDescent="0.25"/>
  <cols>
    <col min="1" max="1" width="3.88671875" style="1" customWidth="1"/>
    <col min="2" max="2" width="31.6640625" style="1" customWidth="1"/>
    <col min="3" max="20" width="5.6640625" style="1" customWidth="1"/>
    <col min="21" max="16384" width="9.109375" style="1"/>
  </cols>
  <sheetData>
    <row r="1" spans="1:20" x14ac:dyDescent="0.25">
      <c r="C1" s="30"/>
      <c r="D1" s="30"/>
      <c r="E1" s="30"/>
      <c r="F1" s="30"/>
      <c r="G1" s="30"/>
      <c r="H1" s="30"/>
      <c r="I1" s="30"/>
      <c r="J1" s="30"/>
      <c r="K1" s="30"/>
      <c r="N1" s="30" t="s">
        <v>82</v>
      </c>
      <c r="P1" s="30"/>
    </row>
    <row r="2" spans="1:20" x14ac:dyDescent="0.25">
      <c r="C2" s="31"/>
      <c r="D2" s="31"/>
      <c r="E2" s="31"/>
      <c r="F2" s="31"/>
      <c r="G2" s="31"/>
      <c r="H2" s="31"/>
      <c r="I2" s="31"/>
      <c r="J2" s="31"/>
      <c r="K2" s="31"/>
      <c r="N2" s="31" t="s">
        <v>83</v>
      </c>
      <c r="P2" s="31"/>
    </row>
    <row r="3" spans="1:20" x14ac:dyDescent="0.25">
      <c r="C3" s="31"/>
      <c r="D3" s="31"/>
      <c r="E3" s="31"/>
      <c r="F3" s="31"/>
      <c r="G3" s="31"/>
      <c r="H3" s="31"/>
      <c r="I3" s="31"/>
      <c r="J3" s="31"/>
      <c r="K3" s="31"/>
      <c r="N3" s="31" t="s">
        <v>655</v>
      </c>
      <c r="P3" s="31"/>
    </row>
    <row r="4" spans="1:20" x14ac:dyDescent="0.25">
      <c r="C4" s="31"/>
      <c r="D4" s="31"/>
      <c r="E4" s="31"/>
      <c r="F4" s="31"/>
      <c r="G4" s="31"/>
      <c r="H4" s="31"/>
    </row>
    <row r="5" spans="1:20" ht="18" customHeight="1" x14ac:dyDescent="0.25">
      <c r="A5" s="211" t="s">
        <v>615</v>
      </c>
      <c r="B5" s="211"/>
      <c r="C5" s="211"/>
      <c r="D5" s="211"/>
      <c r="E5" s="211"/>
      <c r="F5" s="211"/>
      <c r="G5" s="211"/>
      <c r="H5" s="211"/>
      <c r="I5" s="211"/>
      <c r="J5" s="211"/>
      <c r="K5" s="211"/>
      <c r="L5" s="211"/>
      <c r="M5" s="211"/>
      <c r="N5" s="211"/>
      <c r="O5" s="211"/>
      <c r="P5" s="211"/>
      <c r="Q5" s="211"/>
      <c r="R5" s="211"/>
      <c r="S5" s="211"/>
      <c r="T5" s="211"/>
    </row>
    <row r="7" spans="1:20" ht="14.4" thickBot="1" x14ac:dyDescent="0.3">
      <c r="M7" s="130"/>
      <c r="N7" s="130"/>
      <c r="S7" s="229" t="s">
        <v>338</v>
      </c>
      <c r="T7" s="229"/>
    </row>
    <row r="8" spans="1:20" ht="45" customHeight="1" x14ac:dyDescent="0.25">
      <c r="A8" s="227" t="s">
        <v>2</v>
      </c>
      <c r="B8" s="221" t="s">
        <v>65</v>
      </c>
      <c r="C8" s="231" t="s">
        <v>406</v>
      </c>
      <c r="D8" s="232"/>
      <c r="E8" s="232"/>
      <c r="F8" s="232"/>
      <c r="G8" s="232"/>
      <c r="H8" s="233"/>
      <c r="I8" s="224" t="s">
        <v>407</v>
      </c>
      <c r="J8" s="225"/>
      <c r="K8" s="225"/>
      <c r="L8" s="225"/>
      <c r="M8" s="225"/>
      <c r="N8" s="226"/>
      <c r="O8" s="224" t="s">
        <v>409</v>
      </c>
      <c r="P8" s="225"/>
      <c r="Q8" s="225"/>
      <c r="R8" s="225"/>
      <c r="S8" s="225"/>
      <c r="T8" s="226"/>
    </row>
    <row r="9" spans="1:20" ht="30" customHeight="1" x14ac:dyDescent="0.25">
      <c r="A9" s="227"/>
      <c r="B9" s="221"/>
      <c r="C9" s="220" t="s">
        <v>305</v>
      </c>
      <c r="D9" s="227" t="s">
        <v>306</v>
      </c>
      <c r="E9" s="227"/>
      <c r="F9" s="228" t="s">
        <v>427</v>
      </c>
      <c r="G9" s="228" t="s">
        <v>307</v>
      </c>
      <c r="H9" s="222" t="s">
        <v>618</v>
      </c>
      <c r="I9" s="220" t="s">
        <v>305</v>
      </c>
      <c r="J9" s="227" t="s">
        <v>306</v>
      </c>
      <c r="K9" s="227"/>
      <c r="L9" s="228" t="s">
        <v>313</v>
      </c>
      <c r="M9" s="228" t="s">
        <v>307</v>
      </c>
      <c r="N9" s="230" t="s">
        <v>618</v>
      </c>
      <c r="O9" s="220" t="s">
        <v>305</v>
      </c>
      <c r="P9" s="227" t="s">
        <v>306</v>
      </c>
      <c r="Q9" s="227"/>
      <c r="R9" s="228" t="s">
        <v>428</v>
      </c>
      <c r="S9" s="228" t="s">
        <v>307</v>
      </c>
      <c r="T9" s="230" t="s">
        <v>618</v>
      </c>
    </row>
    <row r="10" spans="1:20" ht="104.25" customHeight="1" x14ac:dyDescent="0.25">
      <c r="A10" s="227"/>
      <c r="B10" s="221"/>
      <c r="C10" s="220"/>
      <c r="D10" s="56" t="s">
        <v>616</v>
      </c>
      <c r="E10" s="56" t="s">
        <v>617</v>
      </c>
      <c r="F10" s="228"/>
      <c r="G10" s="228"/>
      <c r="H10" s="223"/>
      <c r="I10" s="220"/>
      <c r="J10" s="56" t="s">
        <v>616</v>
      </c>
      <c r="K10" s="56" t="s">
        <v>617</v>
      </c>
      <c r="L10" s="228"/>
      <c r="M10" s="228"/>
      <c r="N10" s="230"/>
      <c r="O10" s="220"/>
      <c r="P10" s="56" t="s">
        <v>616</v>
      </c>
      <c r="Q10" s="56" t="s">
        <v>617</v>
      </c>
      <c r="R10" s="228"/>
      <c r="S10" s="228"/>
      <c r="T10" s="230"/>
    </row>
    <row r="11" spans="1:20" ht="9.75" customHeight="1" x14ac:dyDescent="0.25">
      <c r="A11" s="60">
        <v>1</v>
      </c>
      <c r="B11" s="61">
        <v>2</v>
      </c>
      <c r="C11" s="62">
        <v>3</v>
      </c>
      <c r="D11" s="60">
        <v>4</v>
      </c>
      <c r="E11" s="60">
        <v>5</v>
      </c>
      <c r="F11" s="60">
        <v>6</v>
      </c>
      <c r="G11" s="60">
        <v>7</v>
      </c>
      <c r="H11" s="63">
        <v>8</v>
      </c>
      <c r="I11" s="64">
        <v>9</v>
      </c>
      <c r="J11" s="65">
        <v>10</v>
      </c>
      <c r="K11" s="65">
        <v>11</v>
      </c>
      <c r="L11" s="65">
        <v>12</v>
      </c>
      <c r="M11" s="65">
        <v>13</v>
      </c>
      <c r="N11" s="66">
        <v>14</v>
      </c>
      <c r="O11" s="64">
        <v>15</v>
      </c>
      <c r="P11" s="65">
        <v>16</v>
      </c>
      <c r="Q11" s="65">
        <v>17</v>
      </c>
      <c r="R11" s="65">
        <v>18</v>
      </c>
      <c r="S11" s="65">
        <v>19</v>
      </c>
      <c r="T11" s="66">
        <v>20</v>
      </c>
    </row>
    <row r="12" spans="1:20" x14ac:dyDescent="0.25">
      <c r="A12" s="67" t="s">
        <v>86</v>
      </c>
      <c r="B12" s="54" t="s">
        <v>75</v>
      </c>
      <c r="C12" s="93">
        <v>15.3</v>
      </c>
      <c r="D12" s="94">
        <v>10.5</v>
      </c>
      <c r="E12" s="94">
        <v>10.3</v>
      </c>
      <c r="F12" s="94">
        <f>C12-D12-E12</f>
        <v>-5.5</v>
      </c>
      <c r="G12" s="94">
        <v>0</v>
      </c>
      <c r="H12" s="95">
        <f t="shared" ref="H12:H35" si="0">D12+E12-G12</f>
        <v>20.8</v>
      </c>
      <c r="I12" s="96">
        <v>3.6</v>
      </c>
      <c r="J12" s="97">
        <v>2.5</v>
      </c>
      <c r="K12" s="97">
        <v>0.5</v>
      </c>
      <c r="L12" s="97">
        <f>I12-J12-K12</f>
        <v>0.60000000000000009</v>
      </c>
      <c r="M12" s="97">
        <v>1.9</v>
      </c>
      <c r="N12" s="95">
        <f t="shared" ref="N12:N34" si="1">J12+K12-M12</f>
        <v>1.1000000000000001</v>
      </c>
      <c r="O12" s="96"/>
      <c r="P12" s="97"/>
      <c r="Q12" s="97"/>
      <c r="R12" s="97">
        <f t="shared" ref="R12:R23" si="2">O12-P12-Q12</f>
        <v>0</v>
      </c>
      <c r="S12" s="97"/>
      <c r="T12" s="95">
        <f t="shared" ref="T12:T23" si="3">P12+Q12-S12</f>
        <v>0</v>
      </c>
    </row>
    <row r="13" spans="1:20" x14ac:dyDescent="0.25">
      <c r="A13" s="67" t="s">
        <v>89</v>
      </c>
      <c r="B13" s="54" t="s">
        <v>67</v>
      </c>
      <c r="C13" s="93"/>
      <c r="D13" s="94"/>
      <c r="E13" s="94"/>
      <c r="F13" s="94"/>
      <c r="G13" s="94"/>
      <c r="H13" s="95"/>
      <c r="I13" s="96">
        <v>0.8</v>
      </c>
      <c r="J13" s="97">
        <v>0</v>
      </c>
      <c r="K13" s="97">
        <v>0.5</v>
      </c>
      <c r="L13" s="97">
        <f>I13-J13-K13</f>
        <v>0.30000000000000004</v>
      </c>
      <c r="M13" s="97">
        <v>0.5</v>
      </c>
      <c r="N13" s="95">
        <f t="shared" si="1"/>
        <v>0</v>
      </c>
      <c r="O13" s="96"/>
      <c r="P13" s="97"/>
      <c r="Q13" s="97"/>
      <c r="R13" s="97"/>
      <c r="S13" s="97"/>
      <c r="T13" s="95"/>
    </row>
    <row r="14" spans="1:20" x14ac:dyDescent="0.25">
      <c r="A14" s="68" t="s">
        <v>158</v>
      </c>
      <c r="B14" s="55" t="s">
        <v>68</v>
      </c>
      <c r="C14" s="96"/>
      <c r="D14" s="97"/>
      <c r="E14" s="97"/>
      <c r="F14" s="97">
        <f t="shared" ref="F14:F19" si="4">C14-D14-E14</f>
        <v>0</v>
      </c>
      <c r="G14" s="97"/>
      <c r="H14" s="95">
        <f t="shared" si="0"/>
        <v>0</v>
      </c>
      <c r="I14" s="96">
        <v>5</v>
      </c>
      <c r="J14" s="97">
        <v>0.5</v>
      </c>
      <c r="K14" s="97">
        <v>3.8</v>
      </c>
      <c r="L14" s="97">
        <f t="shared" ref="L14:L33" si="5">I14-J14-K14</f>
        <v>0.70000000000000018</v>
      </c>
      <c r="M14" s="97">
        <v>0.1</v>
      </c>
      <c r="N14" s="95">
        <f t="shared" si="1"/>
        <v>4.2</v>
      </c>
      <c r="O14" s="96"/>
      <c r="P14" s="97"/>
      <c r="Q14" s="97"/>
      <c r="R14" s="97">
        <f t="shared" si="2"/>
        <v>0</v>
      </c>
      <c r="S14" s="97"/>
      <c r="T14" s="95">
        <f t="shared" si="3"/>
        <v>0</v>
      </c>
    </row>
    <row r="15" spans="1:20" x14ac:dyDescent="0.25">
      <c r="A15" s="68" t="s">
        <v>164</v>
      </c>
      <c r="B15" s="55" t="s">
        <v>69</v>
      </c>
      <c r="C15" s="96"/>
      <c r="D15" s="97"/>
      <c r="E15" s="97"/>
      <c r="F15" s="97">
        <f t="shared" si="4"/>
        <v>0</v>
      </c>
      <c r="G15" s="97"/>
      <c r="H15" s="95">
        <f t="shared" si="0"/>
        <v>0</v>
      </c>
      <c r="I15" s="96">
        <v>0.8</v>
      </c>
      <c r="J15" s="97">
        <v>0.3</v>
      </c>
      <c r="K15" s="97">
        <v>0.5</v>
      </c>
      <c r="L15" s="97">
        <f t="shared" si="5"/>
        <v>0</v>
      </c>
      <c r="M15" s="97">
        <v>0.2</v>
      </c>
      <c r="N15" s="95">
        <f t="shared" si="1"/>
        <v>0.60000000000000009</v>
      </c>
      <c r="O15" s="96"/>
      <c r="P15" s="97"/>
      <c r="Q15" s="97"/>
      <c r="R15" s="97">
        <f t="shared" si="2"/>
        <v>0</v>
      </c>
      <c r="S15" s="97"/>
      <c r="T15" s="95">
        <f t="shared" si="3"/>
        <v>0</v>
      </c>
    </row>
    <row r="16" spans="1:20" x14ac:dyDescent="0.25">
      <c r="A16" s="68" t="s">
        <v>172</v>
      </c>
      <c r="B16" s="55" t="s">
        <v>70</v>
      </c>
      <c r="C16" s="96"/>
      <c r="D16" s="97"/>
      <c r="E16" s="97"/>
      <c r="F16" s="97">
        <f t="shared" si="4"/>
        <v>0</v>
      </c>
      <c r="G16" s="97"/>
      <c r="H16" s="95">
        <f t="shared" si="0"/>
        <v>0</v>
      </c>
      <c r="I16" s="96">
        <v>1.9</v>
      </c>
      <c r="J16" s="97">
        <v>0.5</v>
      </c>
      <c r="K16" s="97">
        <v>1.2</v>
      </c>
      <c r="L16" s="97">
        <f t="shared" si="5"/>
        <v>0.19999999999999996</v>
      </c>
      <c r="M16" s="97"/>
      <c r="N16" s="95">
        <f t="shared" si="1"/>
        <v>1.7</v>
      </c>
      <c r="O16" s="96"/>
      <c r="P16" s="97"/>
      <c r="Q16" s="97"/>
      <c r="R16" s="97">
        <f t="shared" si="2"/>
        <v>0</v>
      </c>
      <c r="S16" s="97"/>
      <c r="T16" s="95">
        <f t="shared" si="3"/>
        <v>0</v>
      </c>
    </row>
    <row r="17" spans="1:20" x14ac:dyDescent="0.25">
      <c r="A17" s="68" t="s">
        <v>177</v>
      </c>
      <c r="B17" s="55" t="s">
        <v>71</v>
      </c>
      <c r="C17" s="96"/>
      <c r="D17" s="97"/>
      <c r="E17" s="97"/>
      <c r="F17" s="97">
        <f t="shared" si="4"/>
        <v>0</v>
      </c>
      <c r="G17" s="97"/>
      <c r="H17" s="95">
        <f t="shared" si="0"/>
        <v>0</v>
      </c>
      <c r="I17" s="96">
        <v>1.4</v>
      </c>
      <c r="J17" s="97">
        <v>0.8</v>
      </c>
      <c r="K17" s="97">
        <v>0.4</v>
      </c>
      <c r="L17" s="97">
        <f t="shared" si="5"/>
        <v>0.19999999999999984</v>
      </c>
      <c r="M17" s="97">
        <v>0.2</v>
      </c>
      <c r="N17" s="95">
        <f t="shared" si="1"/>
        <v>1.0000000000000002</v>
      </c>
      <c r="O17" s="96"/>
      <c r="P17" s="97"/>
      <c r="Q17" s="97"/>
      <c r="R17" s="97">
        <f t="shared" si="2"/>
        <v>0</v>
      </c>
      <c r="S17" s="97"/>
      <c r="T17" s="95">
        <f t="shared" si="3"/>
        <v>0</v>
      </c>
    </row>
    <row r="18" spans="1:20" x14ac:dyDescent="0.25">
      <c r="A18" s="68" t="s">
        <v>184</v>
      </c>
      <c r="B18" s="55" t="s">
        <v>73</v>
      </c>
      <c r="C18" s="96"/>
      <c r="D18" s="97"/>
      <c r="E18" s="97"/>
      <c r="F18" s="97">
        <f t="shared" si="4"/>
        <v>0</v>
      </c>
      <c r="G18" s="97"/>
      <c r="H18" s="95">
        <f t="shared" si="0"/>
        <v>0</v>
      </c>
      <c r="I18" s="96">
        <v>9.6999999999999993</v>
      </c>
      <c r="J18" s="97">
        <v>11.6</v>
      </c>
      <c r="K18" s="97">
        <v>0.7</v>
      </c>
      <c r="L18" s="97">
        <f t="shared" si="5"/>
        <v>-2.6000000000000005</v>
      </c>
      <c r="M18" s="97">
        <v>6.7</v>
      </c>
      <c r="N18" s="95">
        <f t="shared" si="1"/>
        <v>5.5999999999999988</v>
      </c>
      <c r="O18" s="96"/>
      <c r="P18" s="97"/>
      <c r="Q18" s="97"/>
      <c r="R18" s="97">
        <f t="shared" si="2"/>
        <v>0</v>
      </c>
      <c r="S18" s="97"/>
      <c r="T18" s="95">
        <f t="shared" si="3"/>
        <v>0</v>
      </c>
    </row>
    <row r="19" spans="1:20" x14ac:dyDescent="0.25">
      <c r="A19" s="68" t="s">
        <v>189</v>
      </c>
      <c r="B19" s="55" t="s">
        <v>72</v>
      </c>
      <c r="C19" s="96"/>
      <c r="D19" s="97"/>
      <c r="E19" s="97"/>
      <c r="F19" s="97">
        <f t="shared" si="4"/>
        <v>0</v>
      </c>
      <c r="G19" s="97"/>
      <c r="H19" s="95">
        <f t="shared" si="0"/>
        <v>0</v>
      </c>
      <c r="I19" s="96">
        <v>1.1000000000000001</v>
      </c>
      <c r="J19" s="97">
        <v>0.9</v>
      </c>
      <c r="K19" s="97">
        <v>0.6</v>
      </c>
      <c r="L19" s="97">
        <f t="shared" si="5"/>
        <v>-0.39999999999999991</v>
      </c>
      <c r="M19" s="97">
        <v>0.6</v>
      </c>
      <c r="N19" s="95">
        <f t="shared" si="1"/>
        <v>0.9</v>
      </c>
      <c r="O19" s="96"/>
      <c r="P19" s="97"/>
      <c r="Q19" s="97"/>
      <c r="R19" s="97">
        <f t="shared" si="2"/>
        <v>0</v>
      </c>
      <c r="S19" s="97"/>
      <c r="T19" s="95">
        <f t="shared" si="3"/>
        <v>0</v>
      </c>
    </row>
    <row r="20" spans="1:20" x14ac:dyDescent="0.25">
      <c r="A20" s="68" t="s">
        <v>196</v>
      </c>
      <c r="B20" s="55" t="s">
        <v>74</v>
      </c>
      <c r="C20" s="96"/>
      <c r="D20" s="97"/>
      <c r="E20" s="97"/>
      <c r="F20" s="97">
        <f>C20-D20-E20</f>
        <v>0</v>
      </c>
      <c r="G20" s="97"/>
      <c r="H20" s="95">
        <f t="shared" si="0"/>
        <v>0</v>
      </c>
      <c r="I20" s="96">
        <v>2.2999999999999998</v>
      </c>
      <c r="J20" s="97">
        <v>0</v>
      </c>
      <c r="K20" s="97">
        <v>0.4</v>
      </c>
      <c r="L20" s="97">
        <f t="shared" si="5"/>
        <v>1.9</v>
      </c>
      <c r="M20" s="97"/>
      <c r="N20" s="95">
        <f t="shared" si="1"/>
        <v>0.4</v>
      </c>
      <c r="O20" s="96"/>
      <c r="P20" s="97"/>
      <c r="Q20" s="97"/>
      <c r="R20" s="97">
        <f t="shared" si="2"/>
        <v>0</v>
      </c>
      <c r="S20" s="97"/>
      <c r="T20" s="95">
        <f t="shared" si="3"/>
        <v>0</v>
      </c>
    </row>
    <row r="21" spans="1:20" ht="30" customHeight="1" x14ac:dyDescent="0.25">
      <c r="A21" s="68" t="s">
        <v>203</v>
      </c>
      <c r="B21" s="55" t="s">
        <v>353</v>
      </c>
      <c r="C21" s="96">
        <v>5.4</v>
      </c>
      <c r="D21" s="97">
        <v>2.6</v>
      </c>
      <c r="E21" s="97">
        <v>1.3</v>
      </c>
      <c r="F21" s="97">
        <f>C21-D21-E21</f>
        <v>1.5000000000000002</v>
      </c>
      <c r="G21" s="97">
        <v>3.2</v>
      </c>
      <c r="H21" s="95">
        <f t="shared" si="0"/>
        <v>0.70000000000000018</v>
      </c>
      <c r="I21" s="96">
        <v>1</v>
      </c>
      <c r="J21" s="97">
        <v>1.6</v>
      </c>
      <c r="K21" s="97"/>
      <c r="L21" s="97">
        <f t="shared" si="5"/>
        <v>-0.60000000000000009</v>
      </c>
      <c r="M21" s="97"/>
      <c r="N21" s="95">
        <f t="shared" si="1"/>
        <v>1.6</v>
      </c>
      <c r="O21" s="96"/>
      <c r="P21" s="97"/>
      <c r="Q21" s="97"/>
      <c r="R21" s="97">
        <f t="shared" si="2"/>
        <v>0</v>
      </c>
      <c r="S21" s="97"/>
      <c r="T21" s="95">
        <f t="shared" si="3"/>
        <v>0</v>
      </c>
    </row>
    <row r="22" spans="1:20" ht="15" customHeight="1" x14ac:dyDescent="0.25">
      <c r="A22" s="68" t="s">
        <v>209</v>
      </c>
      <c r="B22" s="55" t="s">
        <v>309</v>
      </c>
      <c r="C22" s="96">
        <v>17</v>
      </c>
      <c r="D22" s="97">
        <v>11.4</v>
      </c>
      <c r="E22" s="97">
        <v>2.2000000000000002</v>
      </c>
      <c r="F22" s="97">
        <f t="shared" ref="F22:F35" si="6">C22-D22-E22</f>
        <v>3.3999999999999995</v>
      </c>
      <c r="G22" s="97">
        <v>9.6999999999999993</v>
      </c>
      <c r="H22" s="95">
        <f t="shared" si="0"/>
        <v>3.9000000000000021</v>
      </c>
      <c r="I22" s="96">
        <v>9.3000000000000007</v>
      </c>
      <c r="J22" s="97">
        <v>4.4000000000000004</v>
      </c>
      <c r="K22" s="97">
        <v>3.9</v>
      </c>
      <c r="L22" s="97">
        <f t="shared" si="5"/>
        <v>1.0000000000000004</v>
      </c>
      <c r="M22" s="97">
        <v>2.4</v>
      </c>
      <c r="N22" s="95">
        <f t="shared" si="1"/>
        <v>5.9</v>
      </c>
      <c r="O22" s="96"/>
      <c r="P22" s="97"/>
      <c r="Q22" s="97"/>
      <c r="R22" s="97">
        <f t="shared" si="2"/>
        <v>0</v>
      </c>
      <c r="S22" s="97"/>
      <c r="T22" s="95">
        <f t="shared" si="3"/>
        <v>0</v>
      </c>
    </row>
    <row r="23" spans="1:20" x14ac:dyDescent="0.25">
      <c r="A23" s="68" t="s">
        <v>215</v>
      </c>
      <c r="B23" s="55" t="s">
        <v>80</v>
      </c>
      <c r="C23" s="96">
        <v>0.6</v>
      </c>
      <c r="D23" s="97">
        <v>0.5</v>
      </c>
      <c r="E23" s="97">
        <v>0.4</v>
      </c>
      <c r="F23" s="97">
        <f t="shared" si="6"/>
        <v>-0.30000000000000004</v>
      </c>
      <c r="G23" s="97">
        <v>0.6</v>
      </c>
      <c r="H23" s="95">
        <f t="shared" si="0"/>
        <v>0.30000000000000004</v>
      </c>
      <c r="I23" s="96"/>
      <c r="J23" s="97"/>
      <c r="K23" s="97"/>
      <c r="L23" s="97">
        <f t="shared" si="5"/>
        <v>0</v>
      </c>
      <c r="M23" s="97"/>
      <c r="N23" s="95">
        <f t="shared" si="1"/>
        <v>0</v>
      </c>
      <c r="O23" s="96"/>
      <c r="P23" s="97"/>
      <c r="Q23" s="97"/>
      <c r="R23" s="97">
        <f t="shared" si="2"/>
        <v>0</v>
      </c>
      <c r="S23" s="97"/>
      <c r="T23" s="95">
        <f t="shared" si="3"/>
        <v>0</v>
      </c>
    </row>
    <row r="24" spans="1:20" ht="30" customHeight="1" x14ac:dyDescent="0.25">
      <c r="A24" s="68" t="s">
        <v>220</v>
      </c>
      <c r="B24" s="55" t="s">
        <v>79</v>
      </c>
      <c r="C24" s="96">
        <v>20.2</v>
      </c>
      <c r="D24" s="97">
        <v>5.4</v>
      </c>
      <c r="E24" s="97">
        <v>8.1999999999999993</v>
      </c>
      <c r="F24" s="97">
        <f t="shared" si="6"/>
        <v>6.6</v>
      </c>
      <c r="G24" s="97">
        <v>13</v>
      </c>
      <c r="H24" s="95">
        <f t="shared" si="0"/>
        <v>0.59999999999999964</v>
      </c>
      <c r="I24" s="96"/>
      <c r="J24" s="97"/>
      <c r="K24" s="97"/>
      <c r="L24" s="97">
        <f t="shared" si="5"/>
        <v>0</v>
      </c>
      <c r="M24" s="97"/>
      <c r="N24" s="95">
        <f t="shared" si="1"/>
        <v>0</v>
      </c>
      <c r="O24" s="96">
        <v>5.9</v>
      </c>
      <c r="P24" s="97">
        <v>6.3</v>
      </c>
      <c r="Q24" s="97">
        <v>0.9</v>
      </c>
      <c r="R24" s="97">
        <f t="shared" ref="R24" si="7">O24-P24-Q24</f>
        <v>-1.2999999999999994</v>
      </c>
      <c r="S24" s="97">
        <v>5.4</v>
      </c>
      <c r="T24" s="95">
        <f t="shared" ref="T24" si="8">P24+Q24-S24</f>
        <v>1.7999999999999998</v>
      </c>
    </row>
    <row r="25" spans="1:20" ht="15" customHeight="1" x14ac:dyDescent="0.25">
      <c r="A25" s="68" t="s">
        <v>222</v>
      </c>
      <c r="B25" s="55" t="s">
        <v>322</v>
      </c>
      <c r="C25" s="96">
        <v>3.5</v>
      </c>
      <c r="D25" s="97">
        <v>2.9</v>
      </c>
      <c r="E25" s="97">
        <v>2</v>
      </c>
      <c r="F25" s="97">
        <f t="shared" si="6"/>
        <v>-1.4</v>
      </c>
      <c r="G25" s="97">
        <v>2.4</v>
      </c>
      <c r="H25" s="95">
        <f t="shared" si="0"/>
        <v>2.5000000000000004</v>
      </c>
      <c r="I25" s="96">
        <v>0.1</v>
      </c>
      <c r="J25" s="97"/>
      <c r="K25" s="97"/>
      <c r="L25" s="97">
        <f t="shared" si="5"/>
        <v>0.1</v>
      </c>
      <c r="M25" s="97"/>
      <c r="N25" s="95">
        <f t="shared" si="1"/>
        <v>0</v>
      </c>
      <c r="O25" s="96"/>
      <c r="P25" s="97"/>
      <c r="Q25" s="97"/>
      <c r="R25" s="97"/>
      <c r="S25" s="97"/>
      <c r="T25" s="95"/>
    </row>
    <row r="26" spans="1:20" ht="15" customHeight="1" x14ac:dyDescent="0.25">
      <c r="A26" s="68" t="s">
        <v>226</v>
      </c>
      <c r="B26" s="55" t="s">
        <v>388</v>
      </c>
      <c r="C26" s="96"/>
      <c r="D26" s="97"/>
      <c r="E26" s="97"/>
      <c r="F26" s="97">
        <f t="shared" si="6"/>
        <v>0</v>
      </c>
      <c r="G26" s="97"/>
      <c r="H26" s="95">
        <f t="shared" si="0"/>
        <v>0</v>
      </c>
      <c r="I26" s="96"/>
      <c r="J26" s="97"/>
      <c r="K26" s="97"/>
      <c r="L26" s="97">
        <f t="shared" si="5"/>
        <v>0</v>
      </c>
      <c r="M26" s="97"/>
      <c r="N26" s="95">
        <f t="shared" si="1"/>
        <v>0</v>
      </c>
      <c r="O26" s="96">
        <v>174.1</v>
      </c>
      <c r="P26" s="97">
        <v>129.4</v>
      </c>
      <c r="Q26" s="97">
        <v>12.5</v>
      </c>
      <c r="R26" s="97">
        <f t="shared" ref="R26:R34" si="9">O26-P26-Q26</f>
        <v>32.199999999999989</v>
      </c>
      <c r="S26" s="97">
        <v>93.8</v>
      </c>
      <c r="T26" s="95">
        <f t="shared" ref="T26:T33" si="10">P26+Q26-S26</f>
        <v>48.100000000000009</v>
      </c>
    </row>
    <row r="27" spans="1:20" ht="26.4" x14ac:dyDescent="0.25">
      <c r="A27" s="68" t="s">
        <v>228</v>
      </c>
      <c r="B27" s="55" t="s">
        <v>430</v>
      </c>
      <c r="C27" s="96"/>
      <c r="D27" s="97"/>
      <c r="E27" s="97"/>
      <c r="F27" s="97">
        <f t="shared" si="6"/>
        <v>0</v>
      </c>
      <c r="G27" s="97"/>
      <c r="H27" s="95">
        <f t="shared" si="0"/>
        <v>0</v>
      </c>
      <c r="I27" s="96"/>
      <c r="J27" s="97"/>
      <c r="K27" s="97"/>
      <c r="L27" s="97">
        <f t="shared" si="5"/>
        <v>0</v>
      </c>
      <c r="M27" s="97"/>
      <c r="N27" s="95">
        <f t="shared" si="1"/>
        <v>0</v>
      </c>
      <c r="O27" s="96">
        <v>41.7</v>
      </c>
      <c r="P27" s="97">
        <v>31.9</v>
      </c>
      <c r="Q27" s="97">
        <v>6.4</v>
      </c>
      <c r="R27" s="97">
        <f t="shared" si="9"/>
        <v>3.4000000000000039</v>
      </c>
      <c r="S27" s="97">
        <v>26.1</v>
      </c>
      <c r="T27" s="95">
        <f t="shared" si="10"/>
        <v>12.199999999999996</v>
      </c>
    </row>
    <row r="28" spans="1:20" ht="15" customHeight="1" x14ac:dyDescent="0.25">
      <c r="A28" s="68" t="s">
        <v>229</v>
      </c>
      <c r="B28" s="55" t="s">
        <v>387</v>
      </c>
      <c r="C28" s="96"/>
      <c r="D28" s="97"/>
      <c r="E28" s="97"/>
      <c r="F28" s="97">
        <f t="shared" si="6"/>
        <v>0</v>
      </c>
      <c r="G28" s="97"/>
      <c r="H28" s="95">
        <f t="shared" si="0"/>
        <v>0</v>
      </c>
      <c r="I28" s="96"/>
      <c r="J28" s="97"/>
      <c r="K28" s="97"/>
      <c r="L28" s="97">
        <f t="shared" si="5"/>
        <v>0</v>
      </c>
      <c r="M28" s="97"/>
      <c r="N28" s="95">
        <f t="shared" si="1"/>
        <v>0</v>
      </c>
      <c r="O28" s="96">
        <v>41.1</v>
      </c>
      <c r="P28" s="97">
        <v>36.700000000000003</v>
      </c>
      <c r="Q28" s="97">
        <v>2.4</v>
      </c>
      <c r="R28" s="97">
        <f t="shared" si="9"/>
        <v>1.9999999999999987</v>
      </c>
      <c r="S28" s="97">
        <v>28.4</v>
      </c>
      <c r="T28" s="95">
        <f t="shared" si="10"/>
        <v>10.700000000000003</v>
      </c>
    </row>
    <row r="29" spans="1:20" ht="15" customHeight="1" x14ac:dyDescent="0.25">
      <c r="A29" s="68" t="s">
        <v>232</v>
      </c>
      <c r="B29" s="55" t="s">
        <v>76</v>
      </c>
      <c r="C29" s="96">
        <v>1.5</v>
      </c>
      <c r="D29" s="97">
        <v>0.7</v>
      </c>
      <c r="E29" s="97">
        <v>0.9</v>
      </c>
      <c r="F29" s="97">
        <f t="shared" si="6"/>
        <v>-9.9999999999999978E-2</v>
      </c>
      <c r="G29" s="97">
        <v>1.4</v>
      </c>
      <c r="H29" s="95">
        <f t="shared" si="0"/>
        <v>0.20000000000000018</v>
      </c>
      <c r="I29" s="96">
        <v>1.7</v>
      </c>
      <c r="J29" s="97">
        <v>1.3</v>
      </c>
      <c r="K29" s="97">
        <v>0.8</v>
      </c>
      <c r="L29" s="97">
        <f t="shared" si="5"/>
        <v>-0.40000000000000013</v>
      </c>
      <c r="M29" s="97">
        <v>1.6</v>
      </c>
      <c r="N29" s="95">
        <f t="shared" si="1"/>
        <v>0.5</v>
      </c>
      <c r="O29" s="96">
        <v>0.9</v>
      </c>
      <c r="P29" s="97"/>
      <c r="Q29" s="97">
        <v>0.9</v>
      </c>
      <c r="R29" s="97">
        <f t="shared" si="9"/>
        <v>0</v>
      </c>
      <c r="S29" s="97">
        <v>0.9</v>
      </c>
      <c r="T29" s="95">
        <f t="shared" si="10"/>
        <v>0</v>
      </c>
    </row>
    <row r="30" spans="1:20" ht="15" customHeight="1" x14ac:dyDescent="0.25">
      <c r="A30" s="68" t="s">
        <v>235</v>
      </c>
      <c r="B30" s="55" t="s">
        <v>319</v>
      </c>
      <c r="C30" s="96"/>
      <c r="D30" s="97"/>
      <c r="E30" s="97"/>
      <c r="F30" s="97">
        <f t="shared" si="6"/>
        <v>0</v>
      </c>
      <c r="G30" s="97"/>
      <c r="H30" s="95">
        <f t="shared" si="0"/>
        <v>0</v>
      </c>
      <c r="I30" s="96"/>
      <c r="J30" s="97"/>
      <c r="K30" s="97"/>
      <c r="L30" s="97">
        <f t="shared" si="5"/>
        <v>0</v>
      </c>
      <c r="M30" s="97"/>
      <c r="N30" s="95">
        <f t="shared" si="1"/>
        <v>0</v>
      </c>
      <c r="O30" s="96"/>
      <c r="P30" s="97"/>
      <c r="Q30" s="97"/>
      <c r="R30" s="97">
        <f t="shared" si="9"/>
        <v>0</v>
      </c>
      <c r="S30" s="97"/>
      <c r="T30" s="95">
        <f t="shared" si="10"/>
        <v>0</v>
      </c>
    </row>
    <row r="31" spans="1:20" ht="15" customHeight="1" x14ac:dyDescent="0.25">
      <c r="A31" s="68" t="s">
        <v>238</v>
      </c>
      <c r="B31" s="55" t="s">
        <v>77</v>
      </c>
      <c r="C31" s="96">
        <v>2.1</v>
      </c>
      <c r="D31" s="97">
        <v>0.5</v>
      </c>
      <c r="E31" s="97">
        <v>1.5</v>
      </c>
      <c r="F31" s="97">
        <f t="shared" si="6"/>
        <v>0.10000000000000009</v>
      </c>
      <c r="G31" s="97">
        <v>1.9</v>
      </c>
      <c r="H31" s="95">
        <f t="shared" si="0"/>
        <v>0.10000000000000009</v>
      </c>
      <c r="I31" s="96">
        <v>2.7</v>
      </c>
      <c r="J31" s="97">
        <v>1.1000000000000001</v>
      </c>
      <c r="K31" s="97">
        <v>1.9</v>
      </c>
      <c r="L31" s="97">
        <f t="shared" si="5"/>
        <v>-0.29999999999999982</v>
      </c>
      <c r="M31" s="97">
        <v>1.5</v>
      </c>
      <c r="N31" s="95">
        <f t="shared" si="1"/>
        <v>1.5</v>
      </c>
      <c r="O31" s="96"/>
      <c r="P31" s="97"/>
      <c r="Q31" s="97"/>
      <c r="R31" s="97">
        <f t="shared" si="9"/>
        <v>0</v>
      </c>
      <c r="S31" s="97"/>
      <c r="T31" s="95">
        <f t="shared" si="10"/>
        <v>0</v>
      </c>
    </row>
    <row r="32" spans="1:20" ht="15" customHeight="1" x14ac:dyDescent="0.25">
      <c r="A32" s="68" t="s">
        <v>239</v>
      </c>
      <c r="B32" s="55" t="s">
        <v>432</v>
      </c>
      <c r="C32" s="96"/>
      <c r="D32" s="97"/>
      <c r="E32" s="97"/>
      <c r="F32" s="97"/>
      <c r="G32" s="97"/>
      <c r="H32" s="95"/>
      <c r="I32" s="96">
        <v>0.5</v>
      </c>
      <c r="J32" s="97">
        <v>0.6</v>
      </c>
      <c r="K32" s="97">
        <v>0.1</v>
      </c>
      <c r="L32" s="97">
        <f t="shared" si="5"/>
        <v>-0.19999999999999998</v>
      </c>
      <c r="M32" s="97">
        <v>0.3</v>
      </c>
      <c r="N32" s="95">
        <f t="shared" si="1"/>
        <v>0.39999999999999997</v>
      </c>
      <c r="O32" s="96">
        <v>6.4</v>
      </c>
      <c r="P32" s="97">
        <v>2.9</v>
      </c>
      <c r="Q32" s="97">
        <v>0.7</v>
      </c>
      <c r="R32" s="97">
        <f t="shared" si="9"/>
        <v>2.8000000000000007</v>
      </c>
      <c r="S32" s="97">
        <v>3.5</v>
      </c>
      <c r="T32" s="95">
        <f t="shared" si="10"/>
        <v>9.9999999999999645E-2</v>
      </c>
    </row>
    <row r="33" spans="1:20" x14ac:dyDescent="0.25">
      <c r="A33" s="68" t="s">
        <v>242</v>
      </c>
      <c r="B33" s="55" t="s">
        <v>433</v>
      </c>
      <c r="C33" s="96">
        <v>2.5</v>
      </c>
      <c r="D33" s="97">
        <v>1.8</v>
      </c>
      <c r="E33" s="97">
        <v>1.5</v>
      </c>
      <c r="F33" s="97">
        <f t="shared" si="6"/>
        <v>-0.8</v>
      </c>
      <c r="G33" s="97">
        <v>0.4</v>
      </c>
      <c r="H33" s="95">
        <f t="shared" si="0"/>
        <v>2.9</v>
      </c>
      <c r="I33" s="96">
        <v>1.7</v>
      </c>
      <c r="J33" s="97">
        <v>0.7</v>
      </c>
      <c r="K33" s="97">
        <v>0.9</v>
      </c>
      <c r="L33" s="97">
        <f t="shared" si="5"/>
        <v>9.9999999999999978E-2</v>
      </c>
      <c r="M33" s="97">
        <v>1.4</v>
      </c>
      <c r="N33" s="95">
        <f t="shared" si="1"/>
        <v>0.20000000000000018</v>
      </c>
      <c r="O33" s="96"/>
      <c r="P33" s="97"/>
      <c r="Q33" s="97"/>
      <c r="R33" s="97">
        <f t="shared" si="9"/>
        <v>0</v>
      </c>
      <c r="S33" s="97"/>
      <c r="T33" s="95">
        <f t="shared" si="10"/>
        <v>0</v>
      </c>
    </row>
    <row r="34" spans="1:20" x14ac:dyDescent="0.25">
      <c r="A34" s="68" t="s">
        <v>243</v>
      </c>
      <c r="B34" s="55" t="s">
        <v>78</v>
      </c>
      <c r="C34" s="96"/>
      <c r="D34" s="97"/>
      <c r="E34" s="97"/>
      <c r="F34" s="97">
        <f t="shared" si="6"/>
        <v>0</v>
      </c>
      <c r="G34" s="97"/>
      <c r="H34" s="95">
        <f t="shared" si="0"/>
        <v>0</v>
      </c>
      <c r="I34" s="96">
        <v>1.4</v>
      </c>
      <c r="J34" s="97">
        <v>1.2</v>
      </c>
      <c r="K34" s="97">
        <v>0.8</v>
      </c>
      <c r="L34" s="97">
        <f t="shared" ref="L34:L35" si="11">I34-J34-K34</f>
        <v>-0.60000000000000009</v>
      </c>
      <c r="M34" s="97"/>
      <c r="N34" s="95">
        <f t="shared" si="1"/>
        <v>2</v>
      </c>
      <c r="O34" s="96">
        <v>63.2</v>
      </c>
      <c r="P34" s="97">
        <v>55.7</v>
      </c>
      <c r="Q34" s="97">
        <v>8.1</v>
      </c>
      <c r="R34" s="97">
        <f t="shared" si="9"/>
        <v>-0.59999999999999964</v>
      </c>
      <c r="S34" s="97">
        <v>42.4</v>
      </c>
      <c r="T34" s="95">
        <f t="shared" ref="T34" si="12">P34+Q34-S34</f>
        <v>21.400000000000006</v>
      </c>
    </row>
    <row r="35" spans="1:20" ht="30.75" customHeight="1" thickBot="1" x14ac:dyDescent="0.3">
      <c r="A35" s="69" t="s">
        <v>244</v>
      </c>
      <c r="B35" s="57" t="s">
        <v>81</v>
      </c>
      <c r="C35" s="98">
        <v>5.4</v>
      </c>
      <c r="D35" s="99">
        <v>4.3</v>
      </c>
      <c r="E35" s="99">
        <v>0.4</v>
      </c>
      <c r="F35" s="97">
        <f t="shared" si="6"/>
        <v>0.70000000000000051</v>
      </c>
      <c r="G35" s="99">
        <v>4.5999999999999996</v>
      </c>
      <c r="H35" s="95">
        <f t="shared" si="0"/>
        <v>0.10000000000000053</v>
      </c>
      <c r="I35" s="98"/>
      <c r="J35" s="99"/>
      <c r="K35" s="99"/>
      <c r="L35" s="99">
        <f t="shared" si="11"/>
        <v>0</v>
      </c>
      <c r="M35" s="99"/>
      <c r="N35" s="100">
        <f t="shared" ref="N35" si="13">J35+K35-M35</f>
        <v>0</v>
      </c>
      <c r="O35" s="98">
        <v>81</v>
      </c>
      <c r="P35" s="99">
        <v>71.400000000000006</v>
      </c>
      <c r="Q35" s="99">
        <v>6.7</v>
      </c>
      <c r="R35" s="99">
        <f t="shared" ref="R35" si="14">O35-P35-Q35</f>
        <v>2.8999999999999941</v>
      </c>
      <c r="S35" s="99">
        <v>68</v>
      </c>
      <c r="T35" s="100">
        <f t="shared" ref="T35" si="15">P35+Q35-S35</f>
        <v>10.100000000000009</v>
      </c>
    </row>
    <row r="36" spans="1:20" ht="14.4" thickBot="1" x14ac:dyDescent="0.3">
      <c r="A36" s="58"/>
      <c r="B36" s="59" t="s">
        <v>61</v>
      </c>
      <c r="C36" s="101">
        <f t="shared" ref="C36:T36" si="16">SUM(C12:C35)</f>
        <v>73.5</v>
      </c>
      <c r="D36" s="102">
        <f t="shared" si="16"/>
        <v>40.599999999999994</v>
      </c>
      <c r="E36" s="102">
        <f t="shared" si="16"/>
        <v>28.699999999999996</v>
      </c>
      <c r="F36" s="102">
        <f t="shared" si="16"/>
        <v>4.1999999999999993</v>
      </c>
      <c r="G36" s="102">
        <f t="shared" si="16"/>
        <v>37.199999999999996</v>
      </c>
      <c r="H36" s="102">
        <f t="shared" si="16"/>
        <v>32.100000000000009</v>
      </c>
      <c r="I36" s="101">
        <f t="shared" si="16"/>
        <v>45.000000000000014</v>
      </c>
      <c r="J36" s="102">
        <f t="shared" si="16"/>
        <v>28.000000000000004</v>
      </c>
      <c r="K36" s="102">
        <f t="shared" si="16"/>
        <v>17.000000000000004</v>
      </c>
      <c r="L36" s="102">
        <f t="shared" si="16"/>
        <v>-1.1102230246251565E-16</v>
      </c>
      <c r="M36" s="102">
        <f t="shared" si="16"/>
        <v>17.399999999999999</v>
      </c>
      <c r="N36" s="103">
        <f t="shared" si="16"/>
        <v>27.599999999999998</v>
      </c>
      <c r="O36" s="101">
        <f t="shared" si="16"/>
        <v>414.29999999999995</v>
      </c>
      <c r="P36" s="102">
        <f t="shared" si="16"/>
        <v>334.30000000000007</v>
      </c>
      <c r="Q36" s="102">
        <f t="shared" si="16"/>
        <v>38.6</v>
      </c>
      <c r="R36" s="102">
        <f t="shared" si="16"/>
        <v>41.399999999999984</v>
      </c>
      <c r="S36" s="102">
        <f t="shared" si="16"/>
        <v>268.5</v>
      </c>
      <c r="T36" s="103">
        <f t="shared" si="16"/>
        <v>104.40000000000002</v>
      </c>
    </row>
    <row r="38" spans="1:20" x14ac:dyDescent="0.25">
      <c r="A38" s="212" t="s">
        <v>268</v>
      </c>
      <c r="B38" s="212"/>
      <c r="C38" s="212"/>
      <c r="D38" s="212"/>
      <c r="E38" s="212"/>
      <c r="F38" s="212"/>
      <c r="G38" s="212"/>
      <c r="H38" s="212"/>
      <c r="I38" s="212"/>
      <c r="J38" s="212"/>
      <c r="K38" s="212"/>
      <c r="L38" s="212"/>
      <c r="M38" s="212"/>
      <c r="N38" s="212"/>
      <c r="O38" s="212"/>
      <c r="P38" s="212"/>
      <c r="Q38" s="212"/>
      <c r="R38" s="212"/>
      <c r="S38" s="212"/>
      <c r="T38" s="212"/>
    </row>
    <row r="43" spans="1:20" x14ac:dyDescent="0.25">
      <c r="A43" s="30" t="s">
        <v>429</v>
      </c>
    </row>
  </sheetData>
  <mergeCells count="23">
    <mergeCell ref="A38:T38"/>
    <mergeCell ref="A5:T5"/>
    <mergeCell ref="S7:T7"/>
    <mergeCell ref="N9:N10"/>
    <mergeCell ref="O8:T8"/>
    <mergeCell ref="O9:O10"/>
    <mergeCell ref="P9:Q9"/>
    <mergeCell ref="R9:R10"/>
    <mergeCell ref="S9:S10"/>
    <mergeCell ref="T9:T10"/>
    <mergeCell ref="A8:A10"/>
    <mergeCell ref="I9:I10"/>
    <mergeCell ref="J9:K9"/>
    <mergeCell ref="L9:L10"/>
    <mergeCell ref="M9:M10"/>
    <mergeCell ref="C8:H8"/>
    <mergeCell ref="C9:C10"/>
    <mergeCell ref="B8:B10"/>
    <mergeCell ref="H9:H10"/>
    <mergeCell ref="I8:N8"/>
    <mergeCell ref="D9:E9"/>
    <mergeCell ref="F9:F10"/>
    <mergeCell ref="G9:G10"/>
  </mergeCells>
  <phoneticPr fontId="0" type="noConversion"/>
  <printOptions horizontalCentered="1"/>
  <pageMargins left="0.78740157480314965" right="0.78740157480314965" top="1.1811023622047245" bottom="0.39370078740157483" header="0.31496062992125984" footer="0.31496062992125984"/>
  <pageSetup paperSize="9" scale="9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3"/>
  <sheetViews>
    <sheetView topLeftCell="A19" zoomScaleNormal="100" workbookViewId="0">
      <selection activeCell="K9" sqref="K9"/>
    </sheetView>
  </sheetViews>
  <sheetFormatPr defaultColWidth="9.109375" defaultRowHeight="13.8" x14ac:dyDescent="0.25"/>
  <cols>
    <col min="1" max="1" width="4.33203125" style="1" customWidth="1"/>
    <col min="2" max="2" width="52.33203125" style="1" customWidth="1"/>
    <col min="3" max="6" width="8.6640625" style="1" customWidth="1"/>
    <col min="7" max="16384" width="9.109375" style="1"/>
  </cols>
  <sheetData>
    <row r="1" spans="1:6" x14ac:dyDescent="0.25">
      <c r="C1" s="30" t="s">
        <v>82</v>
      </c>
    </row>
    <row r="2" spans="1:6" x14ac:dyDescent="0.25">
      <c r="C2" s="31" t="s">
        <v>83</v>
      </c>
    </row>
    <row r="3" spans="1:6" x14ac:dyDescent="0.25">
      <c r="C3" s="31" t="s">
        <v>655</v>
      </c>
    </row>
    <row r="5" spans="1:6" ht="49.5" customHeight="1" x14ac:dyDescent="0.25">
      <c r="A5" s="211" t="s">
        <v>650</v>
      </c>
      <c r="B5" s="211"/>
      <c r="C5" s="211"/>
      <c r="D5" s="211"/>
      <c r="E5" s="211"/>
      <c r="F5" s="211"/>
    </row>
    <row r="6" spans="1:6" x14ac:dyDescent="0.25">
      <c r="A6" s="32"/>
      <c r="B6" s="32"/>
      <c r="C6" s="32"/>
      <c r="D6" s="32"/>
    </row>
    <row r="7" spans="1:6" ht="15.75" customHeight="1" thickBot="1" x14ac:dyDescent="0.3">
      <c r="A7" s="32"/>
      <c r="B7" s="32"/>
      <c r="C7" s="32"/>
      <c r="D7" s="32"/>
      <c r="F7" s="170" t="s">
        <v>338</v>
      </c>
    </row>
    <row r="8" spans="1:6" ht="33.75" customHeight="1" x14ac:dyDescent="0.25">
      <c r="A8" s="234" t="s">
        <v>84</v>
      </c>
      <c r="B8" s="238" t="s">
        <v>85</v>
      </c>
      <c r="C8" s="218" t="s">
        <v>336</v>
      </c>
      <c r="D8" s="237"/>
      <c r="E8" s="218" t="s">
        <v>337</v>
      </c>
      <c r="F8" s="219"/>
    </row>
    <row r="9" spans="1:6" ht="55.2" x14ac:dyDescent="0.25">
      <c r="A9" s="235"/>
      <c r="B9" s="239"/>
      <c r="C9" s="172" t="s">
        <v>61</v>
      </c>
      <c r="D9" s="138" t="s">
        <v>335</v>
      </c>
      <c r="E9" s="172" t="s">
        <v>61</v>
      </c>
      <c r="F9" s="173" t="s">
        <v>335</v>
      </c>
    </row>
    <row r="10" spans="1:6" ht="11.25" customHeight="1" x14ac:dyDescent="0.25">
      <c r="A10" s="141">
        <v>1</v>
      </c>
      <c r="B10" s="147">
        <v>2</v>
      </c>
      <c r="C10" s="150">
        <v>3</v>
      </c>
      <c r="D10" s="141">
        <v>5</v>
      </c>
      <c r="E10" s="150">
        <v>7</v>
      </c>
      <c r="F10" s="151">
        <v>9</v>
      </c>
    </row>
    <row r="11" spans="1:6" x14ac:dyDescent="0.25">
      <c r="A11" s="35" t="s">
        <v>86</v>
      </c>
      <c r="B11" s="148" t="s">
        <v>388</v>
      </c>
      <c r="C11" s="152">
        <v>790.1</v>
      </c>
      <c r="D11" s="74">
        <v>753.7</v>
      </c>
      <c r="E11" s="152">
        <v>790.1</v>
      </c>
      <c r="F11" s="95">
        <v>753.7</v>
      </c>
    </row>
    <row r="12" spans="1:6" x14ac:dyDescent="0.25">
      <c r="A12" s="36" t="s">
        <v>89</v>
      </c>
      <c r="B12" s="148" t="s">
        <v>430</v>
      </c>
      <c r="C12" s="152">
        <v>182.9</v>
      </c>
      <c r="D12" s="74">
        <v>176.1</v>
      </c>
      <c r="E12" s="152">
        <v>182.7</v>
      </c>
      <c r="F12" s="95">
        <v>176.1</v>
      </c>
    </row>
    <row r="13" spans="1:6" x14ac:dyDescent="0.25">
      <c r="A13" s="35" t="s">
        <v>158</v>
      </c>
      <c r="B13" s="148" t="s">
        <v>431</v>
      </c>
      <c r="C13" s="152">
        <v>158.1</v>
      </c>
      <c r="D13" s="74">
        <v>152.30000000000001</v>
      </c>
      <c r="E13" s="152">
        <v>158</v>
      </c>
      <c r="F13" s="95">
        <v>152.30000000000001</v>
      </c>
    </row>
    <row r="14" spans="1:6" x14ac:dyDescent="0.25">
      <c r="A14" s="35" t="s">
        <v>164</v>
      </c>
      <c r="B14" s="148" t="s">
        <v>76</v>
      </c>
      <c r="C14" s="152">
        <v>1545.8</v>
      </c>
      <c r="D14" s="74">
        <v>1472.5</v>
      </c>
      <c r="E14" s="152">
        <v>1545.5</v>
      </c>
      <c r="F14" s="95">
        <v>1472.5</v>
      </c>
    </row>
    <row r="15" spans="1:6" x14ac:dyDescent="0.25">
      <c r="A15" s="35" t="s">
        <v>172</v>
      </c>
      <c r="B15" s="148" t="s">
        <v>77</v>
      </c>
      <c r="C15" s="152">
        <v>708</v>
      </c>
      <c r="D15" s="74">
        <v>682.8</v>
      </c>
      <c r="E15" s="152">
        <v>707.4</v>
      </c>
      <c r="F15" s="95">
        <v>682.8</v>
      </c>
    </row>
    <row r="16" spans="1:6" x14ac:dyDescent="0.25">
      <c r="A16" s="35" t="s">
        <v>177</v>
      </c>
      <c r="B16" s="148" t="s">
        <v>432</v>
      </c>
      <c r="C16" s="152">
        <v>800.5</v>
      </c>
      <c r="D16" s="74">
        <v>757.6</v>
      </c>
      <c r="E16" s="152">
        <v>800</v>
      </c>
      <c r="F16" s="95">
        <v>757.6</v>
      </c>
    </row>
    <row r="17" spans="1:6" x14ac:dyDescent="0.25">
      <c r="A17" s="35" t="s">
        <v>184</v>
      </c>
      <c r="B17" s="148" t="s">
        <v>433</v>
      </c>
      <c r="C17" s="152">
        <v>930.7</v>
      </c>
      <c r="D17" s="74">
        <v>874.8</v>
      </c>
      <c r="E17" s="152">
        <v>930.7</v>
      </c>
      <c r="F17" s="95">
        <v>874.8</v>
      </c>
    </row>
    <row r="18" spans="1:6" x14ac:dyDescent="0.25">
      <c r="A18" s="35" t="s">
        <v>189</v>
      </c>
      <c r="B18" s="148" t="s">
        <v>425</v>
      </c>
      <c r="C18" s="152">
        <v>65.599999999999994</v>
      </c>
      <c r="D18" s="74">
        <v>64.2</v>
      </c>
      <c r="E18" s="152">
        <v>65.599999999999994</v>
      </c>
      <c r="F18" s="95">
        <v>64.2</v>
      </c>
    </row>
    <row r="19" spans="1:6" ht="14.4" thickBot="1" x14ac:dyDescent="0.3">
      <c r="A19" s="35" t="s">
        <v>196</v>
      </c>
      <c r="B19" s="148" t="s">
        <v>78</v>
      </c>
      <c r="C19" s="200">
        <v>33.5</v>
      </c>
      <c r="D19" s="75">
        <v>32.799999999999997</v>
      </c>
      <c r="E19" s="200">
        <v>33.5</v>
      </c>
      <c r="F19" s="100">
        <v>32.799999999999997</v>
      </c>
    </row>
    <row r="20" spans="1:6" ht="14.4" thickBot="1" x14ac:dyDescent="0.3">
      <c r="A20" s="107"/>
      <c r="B20" s="149" t="s">
        <v>61</v>
      </c>
      <c r="C20" s="201">
        <f>SUM(C11:C19)</f>
        <v>5215.2</v>
      </c>
      <c r="D20" s="203">
        <f>SUM(D11:D19)</f>
        <v>4966.8</v>
      </c>
      <c r="E20" s="201">
        <f>SUM(E11:E19)</f>
        <v>5213.5000000000009</v>
      </c>
      <c r="F20" s="202">
        <f>SUM(F11:F19)</f>
        <v>4966.8</v>
      </c>
    </row>
    <row r="21" spans="1:6" x14ac:dyDescent="0.25">
      <c r="A21" s="236" t="s">
        <v>266</v>
      </c>
      <c r="B21" s="236"/>
      <c r="C21" s="212"/>
      <c r="D21" s="212"/>
      <c r="E21" s="212"/>
      <c r="F21" s="212"/>
    </row>
    <row r="43" spans="1:1" x14ac:dyDescent="0.25">
      <c r="A43" s="1" t="s">
        <v>429</v>
      </c>
    </row>
  </sheetData>
  <mergeCells count="6">
    <mergeCell ref="A8:A9"/>
    <mergeCell ref="A5:F5"/>
    <mergeCell ref="A21:F21"/>
    <mergeCell ref="C8:D8"/>
    <mergeCell ref="E8:F8"/>
    <mergeCell ref="B8:B9"/>
  </mergeCells>
  <phoneticPr fontId="0" type="noConversion"/>
  <printOptions horizontalCentered="1"/>
  <pageMargins left="1.1811023622047245" right="0.39370078740157483" top="0.78740157480314965" bottom="0.78740157480314965" header="0.31496062992125984" footer="0.31496062992125984"/>
  <pageSetup paperSize="9" scale="84" fitToHeight="0" orientation="portrait"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43"/>
  <sheetViews>
    <sheetView tabSelected="1" zoomScale="85" zoomScaleNormal="85" workbookViewId="0">
      <selection activeCell="O8" sqref="O8"/>
    </sheetView>
  </sheetViews>
  <sheetFormatPr defaultColWidth="9.109375" defaultRowHeight="13.8" x14ac:dyDescent="0.25"/>
  <cols>
    <col min="1" max="1" width="3.88671875" style="1" customWidth="1"/>
    <col min="2" max="2" width="24.109375" style="1" customWidth="1"/>
    <col min="3" max="3" width="4.109375" style="1" customWidth="1"/>
    <col min="4" max="4" width="4" style="1" customWidth="1"/>
    <col min="5" max="5" width="7.33203125" style="1" customWidth="1"/>
    <col min="6" max="6" width="5.44140625" style="1" customWidth="1"/>
    <col min="7" max="7" width="5.109375" style="1" customWidth="1"/>
    <col min="8" max="8" width="6.44140625" style="1" customWidth="1"/>
    <col min="9" max="10" width="4.33203125" style="1" customWidth="1"/>
    <col min="11" max="12" width="4.109375" style="1" customWidth="1"/>
    <col min="13" max="13" width="5.33203125" style="1" customWidth="1"/>
    <col min="14" max="14" width="4.33203125" style="1" customWidth="1"/>
    <col min="15" max="15" width="6.109375" style="1" customWidth="1"/>
    <col min="16" max="16" width="7.44140625" style="1" customWidth="1"/>
    <col min="17" max="20" width="5.5546875" style="1" customWidth="1"/>
    <col min="21" max="21" width="7.44140625" style="1" customWidth="1"/>
    <col min="22" max="22" width="8" style="1" customWidth="1"/>
    <col min="23" max="23" width="4.109375" style="1" customWidth="1"/>
    <col min="24" max="24" width="10.33203125" style="1" customWidth="1"/>
    <col min="25" max="25" width="5.88671875" style="1" customWidth="1"/>
    <col min="26" max="16384" width="9.109375" style="1"/>
  </cols>
  <sheetData>
    <row r="1" spans="1:25" x14ac:dyDescent="0.25">
      <c r="O1" s="30"/>
      <c r="P1" s="30"/>
      <c r="T1" s="30" t="s">
        <v>82</v>
      </c>
    </row>
    <row r="2" spans="1:25" x14ac:dyDescent="0.25">
      <c r="O2" s="31"/>
      <c r="P2" s="31"/>
      <c r="T2" s="31" t="s">
        <v>83</v>
      </c>
    </row>
    <row r="3" spans="1:25" x14ac:dyDescent="0.25">
      <c r="O3" s="31"/>
      <c r="P3" s="31"/>
      <c r="T3" s="31" t="s">
        <v>655</v>
      </c>
    </row>
    <row r="4" spans="1:25" ht="9" customHeight="1" x14ac:dyDescent="0.25"/>
    <row r="5" spans="1:25" ht="30.75" customHeight="1" x14ac:dyDescent="0.25">
      <c r="A5" s="211" t="s">
        <v>651</v>
      </c>
      <c r="B5" s="211"/>
      <c r="C5" s="211"/>
      <c r="D5" s="211"/>
      <c r="E5" s="211"/>
      <c r="F5" s="211"/>
      <c r="G5" s="211"/>
      <c r="H5" s="211"/>
      <c r="I5" s="211"/>
      <c r="J5" s="211"/>
      <c r="K5" s="211"/>
      <c r="L5" s="211"/>
      <c r="M5" s="211"/>
      <c r="N5" s="211"/>
      <c r="O5" s="211"/>
      <c r="P5" s="211"/>
      <c r="Q5" s="211"/>
      <c r="R5" s="211"/>
      <c r="S5" s="211"/>
      <c r="T5" s="211"/>
      <c r="U5" s="211"/>
      <c r="V5" s="211"/>
      <c r="W5" s="211"/>
      <c r="X5" s="211"/>
      <c r="Y5" s="211"/>
    </row>
    <row r="6" spans="1:25" ht="9" customHeight="1" x14ac:dyDescent="0.25"/>
    <row r="7" spans="1:25" x14ac:dyDescent="0.25">
      <c r="X7" s="240" t="s">
        <v>338</v>
      </c>
      <c r="Y7" s="240"/>
    </row>
    <row r="8" spans="1:25" ht="228" customHeight="1" x14ac:dyDescent="0.25">
      <c r="A8" s="137" t="s">
        <v>84</v>
      </c>
      <c r="B8" s="137" t="s">
        <v>65</v>
      </c>
      <c r="C8" s="104" t="s">
        <v>34</v>
      </c>
      <c r="D8" s="105" t="s">
        <v>20</v>
      </c>
      <c r="E8" s="104" t="s">
        <v>35</v>
      </c>
      <c r="F8" s="105" t="s">
        <v>21</v>
      </c>
      <c r="G8" s="105" t="s">
        <v>22</v>
      </c>
      <c r="H8" s="105" t="s">
        <v>23</v>
      </c>
      <c r="I8" s="105" t="s">
        <v>24</v>
      </c>
      <c r="J8" s="105" t="s">
        <v>492</v>
      </c>
      <c r="K8" s="104" t="s">
        <v>25</v>
      </c>
      <c r="L8" s="104" t="s">
        <v>26</v>
      </c>
      <c r="M8" s="106" t="s">
        <v>27</v>
      </c>
      <c r="N8" s="104" t="s">
        <v>28</v>
      </c>
      <c r="O8" s="104" t="s">
        <v>29</v>
      </c>
      <c r="P8" s="104" t="s">
        <v>30</v>
      </c>
      <c r="Q8" s="104" t="s">
        <v>31</v>
      </c>
      <c r="R8" s="105" t="s">
        <v>32</v>
      </c>
      <c r="S8" s="143" t="s">
        <v>391</v>
      </c>
      <c r="T8" s="105" t="s">
        <v>33</v>
      </c>
      <c r="U8" s="143" t="s">
        <v>586</v>
      </c>
      <c r="V8" s="143" t="s">
        <v>550</v>
      </c>
      <c r="W8" s="105" t="s">
        <v>551</v>
      </c>
      <c r="X8" s="142" t="s">
        <v>552</v>
      </c>
      <c r="Y8" s="56" t="s">
        <v>61</v>
      </c>
    </row>
    <row r="9" spans="1:25" x14ac:dyDescent="0.25">
      <c r="A9" s="153">
        <v>1</v>
      </c>
      <c r="B9" s="153">
        <v>2</v>
      </c>
      <c r="C9" s="154">
        <v>3</v>
      </c>
      <c r="D9" s="155">
        <v>4</v>
      </c>
      <c r="E9" s="154">
        <v>5</v>
      </c>
      <c r="F9" s="155">
        <v>6</v>
      </c>
      <c r="G9" s="155">
        <v>7</v>
      </c>
      <c r="H9" s="155">
        <v>8</v>
      </c>
      <c r="I9" s="155">
        <v>9</v>
      </c>
      <c r="J9" s="155">
        <v>10</v>
      </c>
      <c r="K9" s="154">
        <v>11</v>
      </c>
      <c r="L9" s="154">
        <v>12</v>
      </c>
      <c r="M9" s="156">
        <v>13</v>
      </c>
      <c r="N9" s="154">
        <v>14</v>
      </c>
      <c r="O9" s="154">
        <v>15</v>
      </c>
      <c r="P9" s="154">
        <v>16</v>
      </c>
      <c r="Q9" s="154">
        <v>17</v>
      </c>
      <c r="R9" s="155">
        <v>18</v>
      </c>
      <c r="S9" s="154">
        <v>19</v>
      </c>
      <c r="T9" s="155">
        <v>20</v>
      </c>
      <c r="U9" s="154">
        <v>21</v>
      </c>
      <c r="V9" s="154">
        <v>22</v>
      </c>
      <c r="W9" s="155">
        <v>23</v>
      </c>
      <c r="X9" s="157">
        <v>24</v>
      </c>
      <c r="Y9" s="153">
        <v>25</v>
      </c>
    </row>
    <row r="10" spans="1:25" x14ac:dyDescent="0.25">
      <c r="A10" s="37" t="s">
        <v>86</v>
      </c>
      <c r="B10" s="53" t="s">
        <v>75</v>
      </c>
      <c r="C10" s="108">
        <v>0.2</v>
      </c>
      <c r="D10" s="108">
        <v>16.399999999999999</v>
      </c>
      <c r="E10" s="108">
        <v>8</v>
      </c>
      <c r="F10" s="110">
        <v>115.1</v>
      </c>
      <c r="G10" s="110">
        <f>44.6+11.3</f>
        <v>55.900000000000006</v>
      </c>
      <c r="H10" s="110">
        <v>724.7</v>
      </c>
      <c r="I10" s="108">
        <v>19.899999999999999</v>
      </c>
      <c r="J10" s="110">
        <v>34.200000000000003</v>
      </c>
      <c r="K10" s="108">
        <v>21.7</v>
      </c>
      <c r="L10" s="108">
        <v>4.3</v>
      </c>
      <c r="M10" s="108">
        <v>0.3</v>
      </c>
      <c r="N10" s="108">
        <v>27</v>
      </c>
      <c r="O10" s="108"/>
      <c r="P10" s="110"/>
      <c r="Q10" s="110">
        <v>147</v>
      </c>
      <c r="R10" s="108">
        <v>207</v>
      </c>
      <c r="S10" s="108">
        <v>2.9</v>
      </c>
      <c r="T10" s="108">
        <v>12.6</v>
      </c>
      <c r="U10" s="108">
        <v>135.80000000000001</v>
      </c>
      <c r="V10" s="108">
        <v>30.6</v>
      </c>
      <c r="W10" s="108">
        <v>1.4</v>
      </c>
      <c r="X10" s="108">
        <v>20.8</v>
      </c>
      <c r="Y10" s="108">
        <f t="shared" ref="Y10:Y27" si="0">SUM(C10:X10)</f>
        <v>1585.8</v>
      </c>
    </row>
    <row r="11" spans="1:25" x14ac:dyDescent="0.25">
      <c r="A11" s="37" t="s">
        <v>89</v>
      </c>
      <c r="B11" s="53" t="s">
        <v>66</v>
      </c>
      <c r="C11" s="108"/>
      <c r="D11" s="108"/>
      <c r="E11" s="108"/>
      <c r="F11" s="109"/>
      <c r="G11" s="108"/>
      <c r="H11" s="108"/>
      <c r="I11" s="108"/>
      <c r="J11" s="110"/>
      <c r="K11" s="108"/>
      <c r="L11" s="108"/>
      <c r="M11" s="108"/>
      <c r="N11" s="108"/>
      <c r="O11" s="108"/>
      <c r="P11" s="108">
        <v>0.2</v>
      </c>
      <c r="Q11" s="110">
        <v>7.9</v>
      </c>
      <c r="R11" s="108"/>
      <c r="S11" s="108"/>
      <c r="T11" s="108"/>
      <c r="U11" s="108"/>
      <c r="V11" s="108"/>
      <c r="W11" s="108"/>
      <c r="X11" s="108"/>
      <c r="Y11" s="108">
        <f t="shared" si="0"/>
        <v>8.1</v>
      </c>
    </row>
    <row r="12" spans="1:25" x14ac:dyDescent="0.25">
      <c r="A12" s="37" t="s">
        <v>158</v>
      </c>
      <c r="B12" s="53" t="s">
        <v>67</v>
      </c>
      <c r="C12" s="108"/>
      <c r="D12" s="108"/>
      <c r="E12" s="108"/>
      <c r="F12" s="109"/>
      <c r="G12" s="108"/>
      <c r="H12" s="108"/>
      <c r="I12" s="108"/>
      <c r="J12" s="110"/>
      <c r="K12" s="108"/>
      <c r="L12" s="108"/>
      <c r="M12" s="108"/>
      <c r="N12" s="108"/>
      <c r="O12" s="108"/>
      <c r="P12" s="108">
        <v>0.2</v>
      </c>
      <c r="Q12" s="110">
        <v>5.8</v>
      </c>
      <c r="R12" s="108"/>
      <c r="S12" s="108"/>
      <c r="T12" s="108"/>
      <c r="U12" s="108"/>
      <c r="V12" s="108"/>
      <c r="W12" s="108"/>
      <c r="X12" s="108"/>
      <c r="Y12" s="108">
        <f t="shared" si="0"/>
        <v>6</v>
      </c>
    </row>
    <row r="13" spans="1:25" x14ac:dyDescent="0.25">
      <c r="A13" s="37" t="s">
        <v>164</v>
      </c>
      <c r="B13" s="53" t="s">
        <v>68</v>
      </c>
      <c r="C13" s="108"/>
      <c r="D13" s="108"/>
      <c r="E13" s="108"/>
      <c r="F13" s="109"/>
      <c r="G13" s="108"/>
      <c r="H13" s="108"/>
      <c r="I13" s="108"/>
      <c r="J13" s="110"/>
      <c r="K13" s="108"/>
      <c r="L13" s="108"/>
      <c r="M13" s="108"/>
      <c r="N13" s="108"/>
      <c r="O13" s="108"/>
      <c r="P13" s="108">
        <v>0.2</v>
      </c>
      <c r="Q13" s="110">
        <v>14.4</v>
      </c>
      <c r="R13" s="108"/>
      <c r="S13" s="108"/>
      <c r="T13" s="108"/>
      <c r="U13" s="108"/>
      <c r="V13" s="108"/>
      <c r="W13" s="108"/>
      <c r="X13" s="108"/>
      <c r="Y13" s="108">
        <f t="shared" si="0"/>
        <v>14.6</v>
      </c>
    </row>
    <row r="14" spans="1:25" x14ac:dyDescent="0.25">
      <c r="A14" s="37" t="s">
        <v>172</v>
      </c>
      <c r="B14" s="53" t="s">
        <v>69</v>
      </c>
      <c r="C14" s="108"/>
      <c r="D14" s="108"/>
      <c r="E14" s="108"/>
      <c r="F14" s="109"/>
      <c r="G14" s="108"/>
      <c r="H14" s="108"/>
      <c r="I14" s="108"/>
      <c r="J14" s="110"/>
      <c r="K14" s="108"/>
      <c r="L14" s="108"/>
      <c r="M14" s="108"/>
      <c r="N14" s="108"/>
      <c r="O14" s="108"/>
      <c r="P14" s="108">
        <v>0.2</v>
      </c>
      <c r="Q14" s="110">
        <v>4.9000000000000004</v>
      </c>
      <c r="R14" s="108"/>
      <c r="S14" s="108"/>
      <c r="T14" s="108"/>
      <c r="U14" s="108"/>
      <c r="V14" s="108"/>
      <c r="W14" s="108"/>
      <c r="X14" s="108"/>
      <c r="Y14" s="108">
        <f t="shared" si="0"/>
        <v>5.1000000000000005</v>
      </c>
    </row>
    <row r="15" spans="1:25" x14ac:dyDescent="0.25">
      <c r="A15" s="37" t="s">
        <v>177</v>
      </c>
      <c r="B15" s="53" t="s">
        <v>70</v>
      </c>
      <c r="C15" s="108"/>
      <c r="D15" s="108"/>
      <c r="E15" s="108"/>
      <c r="F15" s="109"/>
      <c r="G15" s="108"/>
      <c r="H15" s="108"/>
      <c r="I15" s="108"/>
      <c r="J15" s="110"/>
      <c r="K15" s="108"/>
      <c r="L15" s="108"/>
      <c r="M15" s="108"/>
      <c r="N15" s="108"/>
      <c r="O15" s="108"/>
      <c r="P15" s="108">
        <v>0.2</v>
      </c>
      <c r="Q15" s="110">
        <v>7.6</v>
      </c>
      <c r="R15" s="108"/>
      <c r="S15" s="108"/>
      <c r="T15" s="108"/>
      <c r="U15" s="108"/>
      <c r="V15" s="108"/>
      <c r="W15" s="108"/>
      <c r="X15" s="108"/>
      <c r="Y15" s="108">
        <f t="shared" si="0"/>
        <v>7.8</v>
      </c>
    </row>
    <row r="16" spans="1:25" x14ac:dyDescent="0.25">
      <c r="A16" s="37" t="s">
        <v>184</v>
      </c>
      <c r="B16" s="53" t="s">
        <v>71</v>
      </c>
      <c r="C16" s="108"/>
      <c r="D16" s="108"/>
      <c r="E16" s="108"/>
      <c r="F16" s="109"/>
      <c r="G16" s="108"/>
      <c r="H16" s="108"/>
      <c r="I16" s="108"/>
      <c r="J16" s="110"/>
      <c r="K16" s="108"/>
      <c r="L16" s="108"/>
      <c r="M16" s="108"/>
      <c r="N16" s="108"/>
      <c r="O16" s="108"/>
      <c r="P16" s="108">
        <v>0.2</v>
      </c>
      <c r="Q16" s="110">
        <v>6.9</v>
      </c>
      <c r="R16" s="108"/>
      <c r="S16" s="108"/>
      <c r="T16" s="108"/>
      <c r="U16" s="108"/>
      <c r="V16" s="108"/>
      <c r="W16" s="108"/>
      <c r="X16" s="108"/>
      <c r="Y16" s="108">
        <f t="shared" si="0"/>
        <v>7.1000000000000005</v>
      </c>
    </row>
    <row r="17" spans="1:25" x14ac:dyDescent="0.25">
      <c r="A17" s="37" t="s">
        <v>189</v>
      </c>
      <c r="B17" s="53" t="s">
        <v>73</v>
      </c>
      <c r="C17" s="108"/>
      <c r="D17" s="108"/>
      <c r="E17" s="108"/>
      <c r="F17" s="108"/>
      <c r="G17" s="108"/>
      <c r="H17" s="108"/>
      <c r="I17" s="108"/>
      <c r="J17" s="110"/>
      <c r="K17" s="108"/>
      <c r="L17" s="108"/>
      <c r="M17" s="108"/>
      <c r="N17" s="108"/>
      <c r="O17" s="108"/>
      <c r="P17" s="110">
        <v>0.2</v>
      </c>
      <c r="Q17" s="110">
        <v>4.2</v>
      </c>
      <c r="R17" s="108"/>
      <c r="S17" s="108"/>
      <c r="T17" s="108"/>
      <c r="U17" s="108"/>
      <c r="V17" s="108"/>
      <c r="W17" s="108"/>
      <c r="X17" s="108"/>
      <c r="Y17" s="108">
        <f t="shared" si="0"/>
        <v>4.4000000000000004</v>
      </c>
    </row>
    <row r="18" spans="1:25" x14ac:dyDescent="0.25">
      <c r="A18" s="37" t="s">
        <v>196</v>
      </c>
      <c r="B18" s="53" t="s">
        <v>72</v>
      </c>
      <c r="C18" s="108"/>
      <c r="D18" s="108"/>
      <c r="E18" s="108"/>
      <c r="F18" s="109"/>
      <c r="G18" s="108"/>
      <c r="H18" s="108"/>
      <c r="I18" s="108"/>
      <c r="J18" s="110"/>
      <c r="K18" s="108"/>
      <c r="L18" s="108"/>
      <c r="M18" s="108"/>
      <c r="N18" s="108"/>
      <c r="O18" s="108"/>
      <c r="P18" s="108">
        <v>0.2</v>
      </c>
      <c r="Q18" s="110">
        <v>11.4</v>
      </c>
      <c r="R18" s="108"/>
      <c r="S18" s="108"/>
      <c r="T18" s="108"/>
      <c r="U18" s="108"/>
      <c r="V18" s="108"/>
      <c r="W18" s="108"/>
      <c r="X18" s="108"/>
      <c r="Y18" s="108">
        <f t="shared" si="0"/>
        <v>11.6</v>
      </c>
    </row>
    <row r="19" spans="1:25" x14ac:dyDescent="0.25">
      <c r="A19" s="37" t="s">
        <v>203</v>
      </c>
      <c r="B19" s="53" t="s">
        <v>74</v>
      </c>
      <c r="C19" s="108"/>
      <c r="D19" s="108"/>
      <c r="E19" s="108"/>
      <c r="F19" s="109"/>
      <c r="G19" s="108"/>
      <c r="H19" s="108"/>
      <c r="I19" s="108"/>
      <c r="J19" s="110"/>
      <c r="K19" s="108"/>
      <c r="L19" s="108"/>
      <c r="M19" s="108"/>
      <c r="N19" s="108"/>
      <c r="O19" s="108"/>
      <c r="P19" s="108">
        <v>0.2</v>
      </c>
      <c r="Q19" s="110">
        <v>7</v>
      </c>
      <c r="R19" s="108"/>
      <c r="S19" s="108"/>
      <c r="T19" s="108"/>
      <c r="U19" s="108"/>
      <c r="V19" s="108"/>
      <c r="W19" s="108"/>
      <c r="X19" s="108"/>
      <c r="Y19" s="108">
        <f t="shared" si="0"/>
        <v>7.2</v>
      </c>
    </row>
    <row r="20" spans="1:25" x14ac:dyDescent="0.25">
      <c r="A20" s="37" t="s">
        <v>209</v>
      </c>
      <c r="B20" s="53" t="s">
        <v>388</v>
      </c>
      <c r="C20" s="108"/>
      <c r="D20" s="108"/>
      <c r="E20" s="108"/>
      <c r="F20" s="108"/>
      <c r="G20" s="110">
        <v>25.2</v>
      </c>
      <c r="H20" s="108"/>
      <c r="I20" s="108"/>
      <c r="J20" s="110"/>
      <c r="K20" s="108"/>
      <c r="L20" s="108"/>
      <c r="M20" s="108"/>
      <c r="N20" s="108"/>
      <c r="O20" s="108"/>
      <c r="P20" s="108"/>
      <c r="Q20" s="108"/>
      <c r="R20" s="108"/>
      <c r="S20" s="108"/>
      <c r="T20" s="108"/>
      <c r="U20" s="108"/>
      <c r="V20" s="108"/>
      <c r="W20" s="108"/>
      <c r="X20" s="108"/>
      <c r="Y20" s="108">
        <f t="shared" si="0"/>
        <v>25.2</v>
      </c>
    </row>
    <row r="21" spans="1:25" ht="26.4" x14ac:dyDescent="0.25">
      <c r="A21" s="37" t="s">
        <v>215</v>
      </c>
      <c r="B21" s="53" t="s">
        <v>430</v>
      </c>
      <c r="C21" s="108"/>
      <c r="D21" s="108"/>
      <c r="E21" s="108"/>
      <c r="F21" s="108"/>
      <c r="G21" s="110">
        <v>5.4</v>
      </c>
      <c r="H21" s="108"/>
      <c r="I21" s="108"/>
      <c r="J21" s="110"/>
      <c r="K21" s="108"/>
      <c r="L21" s="108"/>
      <c r="M21" s="108"/>
      <c r="N21" s="108"/>
      <c r="O21" s="108"/>
      <c r="P21" s="108"/>
      <c r="Q21" s="108"/>
      <c r="R21" s="108"/>
      <c r="S21" s="108"/>
      <c r="T21" s="108"/>
      <c r="U21" s="108"/>
      <c r="V21" s="108"/>
      <c r="W21" s="108"/>
      <c r="X21" s="108"/>
      <c r="Y21" s="108">
        <f t="shared" si="0"/>
        <v>5.4</v>
      </c>
    </row>
    <row r="22" spans="1:25" x14ac:dyDescent="0.25">
      <c r="A22" s="37" t="s">
        <v>220</v>
      </c>
      <c r="B22" s="144" t="s">
        <v>76</v>
      </c>
      <c r="C22" s="108"/>
      <c r="D22" s="108"/>
      <c r="E22" s="108"/>
      <c r="F22" s="108"/>
      <c r="G22" s="110">
        <v>107.8</v>
      </c>
      <c r="H22" s="108"/>
      <c r="I22" s="108"/>
      <c r="J22" s="110"/>
      <c r="K22" s="108"/>
      <c r="L22" s="108"/>
      <c r="M22" s="108"/>
      <c r="N22" s="108"/>
      <c r="O22" s="108"/>
      <c r="P22" s="108"/>
      <c r="Q22" s="108"/>
      <c r="R22" s="108"/>
      <c r="S22" s="108"/>
      <c r="T22" s="108"/>
      <c r="U22" s="108"/>
      <c r="V22" s="108"/>
      <c r="W22" s="108"/>
      <c r="X22" s="108"/>
      <c r="Y22" s="108">
        <f t="shared" si="0"/>
        <v>107.8</v>
      </c>
    </row>
    <row r="23" spans="1:25" ht="26.4" x14ac:dyDescent="0.25">
      <c r="A23" s="37" t="s">
        <v>222</v>
      </c>
      <c r="B23" s="144" t="s">
        <v>77</v>
      </c>
      <c r="C23" s="108"/>
      <c r="D23" s="108"/>
      <c r="E23" s="108"/>
      <c r="F23" s="108"/>
      <c r="G23" s="110">
        <v>23.6</v>
      </c>
      <c r="H23" s="108"/>
      <c r="I23" s="108"/>
      <c r="J23" s="110"/>
      <c r="K23" s="108"/>
      <c r="L23" s="108"/>
      <c r="M23" s="108"/>
      <c r="N23" s="108"/>
      <c r="O23" s="108"/>
      <c r="P23" s="108"/>
      <c r="Q23" s="108"/>
      <c r="R23" s="108"/>
      <c r="S23" s="108"/>
      <c r="T23" s="108"/>
      <c r="U23" s="108"/>
      <c r="V23" s="108"/>
      <c r="W23" s="108"/>
      <c r="X23" s="108"/>
      <c r="Y23" s="108">
        <f t="shared" si="0"/>
        <v>23.6</v>
      </c>
    </row>
    <row r="24" spans="1:25" ht="26.4" x14ac:dyDescent="0.25">
      <c r="A24" s="37" t="s">
        <v>226</v>
      </c>
      <c r="B24" s="144" t="s">
        <v>432</v>
      </c>
      <c r="C24" s="108"/>
      <c r="D24" s="108"/>
      <c r="E24" s="108"/>
      <c r="F24" s="108"/>
      <c r="G24" s="110">
        <v>36.9</v>
      </c>
      <c r="H24" s="108"/>
      <c r="I24" s="108"/>
      <c r="J24" s="110"/>
      <c r="K24" s="108"/>
      <c r="L24" s="108"/>
      <c r="M24" s="108"/>
      <c r="N24" s="108"/>
      <c r="O24" s="108"/>
      <c r="P24" s="108"/>
      <c r="Q24" s="108"/>
      <c r="R24" s="108"/>
      <c r="S24" s="108"/>
      <c r="T24" s="108"/>
      <c r="U24" s="108"/>
      <c r="V24" s="108"/>
      <c r="W24" s="108"/>
      <c r="X24" s="108"/>
      <c r="Y24" s="108">
        <f t="shared" si="0"/>
        <v>36.9</v>
      </c>
    </row>
    <row r="25" spans="1:25" ht="26.4" x14ac:dyDescent="0.25">
      <c r="A25" s="37" t="s">
        <v>228</v>
      </c>
      <c r="B25" s="144" t="s">
        <v>433</v>
      </c>
      <c r="C25" s="108"/>
      <c r="D25" s="108"/>
      <c r="E25" s="108"/>
      <c r="F25" s="108"/>
      <c r="G25" s="110">
        <v>55.1</v>
      </c>
      <c r="H25" s="108"/>
      <c r="I25" s="108"/>
      <c r="J25" s="110"/>
      <c r="K25" s="108"/>
      <c r="L25" s="108"/>
      <c r="M25" s="108"/>
      <c r="N25" s="108"/>
      <c r="O25" s="108"/>
      <c r="P25" s="108"/>
      <c r="Q25" s="108"/>
      <c r="R25" s="108"/>
      <c r="S25" s="108"/>
      <c r="T25" s="108"/>
      <c r="U25" s="108"/>
      <c r="V25" s="108"/>
      <c r="W25" s="108"/>
      <c r="X25" s="108"/>
      <c r="Y25" s="108">
        <f t="shared" si="0"/>
        <v>55.1</v>
      </c>
    </row>
    <row r="26" spans="1:25" ht="26.4" x14ac:dyDescent="0.25">
      <c r="A26" s="37" t="s">
        <v>229</v>
      </c>
      <c r="B26" s="53" t="s">
        <v>81</v>
      </c>
      <c r="C26" s="108"/>
      <c r="D26" s="108"/>
      <c r="E26" s="108"/>
      <c r="F26" s="108"/>
      <c r="G26" s="108"/>
      <c r="H26" s="110">
        <v>677</v>
      </c>
      <c r="I26" s="108"/>
      <c r="J26" s="110"/>
      <c r="K26" s="108"/>
      <c r="L26" s="108"/>
      <c r="M26" s="108"/>
      <c r="N26" s="108"/>
      <c r="O26" s="108"/>
      <c r="P26" s="108"/>
      <c r="Q26" s="108"/>
      <c r="R26" s="108"/>
      <c r="S26" s="108"/>
      <c r="T26" s="108"/>
      <c r="U26" s="108"/>
      <c r="V26" s="108"/>
      <c r="W26" s="108"/>
      <c r="X26" s="108"/>
      <c r="Y26" s="108">
        <f t="shared" si="0"/>
        <v>677</v>
      </c>
    </row>
    <row r="27" spans="1:25" ht="26.4" x14ac:dyDescent="0.25">
      <c r="A27" s="37" t="s">
        <v>232</v>
      </c>
      <c r="B27" s="53" t="s">
        <v>354</v>
      </c>
      <c r="C27" s="108"/>
      <c r="D27" s="108"/>
      <c r="E27" s="108"/>
      <c r="F27" s="108"/>
      <c r="G27" s="108"/>
      <c r="H27" s="110"/>
      <c r="I27" s="108"/>
      <c r="J27" s="110"/>
      <c r="K27" s="108"/>
      <c r="L27" s="108"/>
      <c r="M27" s="108"/>
      <c r="N27" s="108"/>
      <c r="O27" s="108">
        <v>470.2</v>
      </c>
      <c r="P27" s="108"/>
      <c r="Q27" s="108"/>
      <c r="R27" s="108"/>
      <c r="S27" s="108"/>
      <c r="T27" s="108"/>
      <c r="U27" s="108"/>
      <c r="V27" s="108"/>
      <c r="W27" s="108"/>
      <c r="X27" s="108"/>
      <c r="Y27" s="108">
        <f t="shared" si="0"/>
        <v>470.2</v>
      </c>
    </row>
    <row r="28" spans="1:25" x14ac:dyDescent="0.25">
      <c r="A28" s="33"/>
      <c r="B28" s="53" t="s">
        <v>61</v>
      </c>
      <c r="C28" s="108">
        <f>SUM(C10:C27)</f>
        <v>0.2</v>
      </c>
      <c r="D28" s="108">
        <f t="shared" ref="D28:X28" si="1">SUM(D10:D27)</f>
        <v>16.399999999999999</v>
      </c>
      <c r="E28" s="108">
        <f t="shared" si="1"/>
        <v>8</v>
      </c>
      <c r="F28" s="108">
        <f t="shared" si="1"/>
        <v>115.1</v>
      </c>
      <c r="G28" s="108">
        <f t="shared" si="1"/>
        <v>309.90000000000003</v>
      </c>
      <c r="H28" s="108">
        <f t="shared" si="1"/>
        <v>1401.7</v>
      </c>
      <c r="I28" s="108">
        <f t="shared" si="1"/>
        <v>19.899999999999999</v>
      </c>
      <c r="J28" s="108">
        <f t="shared" si="1"/>
        <v>34.200000000000003</v>
      </c>
      <c r="K28" s="108">
        <f t="shared" si="1"/>
        <v>21.7</v>
      </c>
      <c r="L28" s="108">
        <f t="shared" si="1"/>
        <v>4.3</v>
      </c>
      <c r="M28" s="108">
        <f t="shared" si="1"/>
        <v>0.3</v>
      </c>
      <c r="N28" s="108">
        <f t="shared" si="1"/>
        <v>27</v>
      </c>
      <c r="O28" s="108">
        <f t="shared" si="1"/>
        <v>470.2</v>
      </c>
      <c r="P28" s="108">
        <f t="shared" si="1"/>
        <v>1.7999999999999998</v>
      </c>
      <c r="Q28" s="108">
        <f t="shared" si="1"/>
        <v>217.10000000000002</v>
      </c>
      <c r="R28" s="108">
        <f t="shared" si="1"/>
        <v>207</v>
      </c>
      <c r="S28" s="108">
        <f t="shared" si="1"/>
        <v>2.9</v>
      </c>
      <c r="T28" s="108">
        <f t="shared" si="1"/>
        <v>12.6</v>
      </c>
      <c r="U28" s="108">
        <f t="shared" si="1"/>
        <v>135.80000000000001</v>
      </c>
      <c r="V28" s="108">
        <f t="shared" si="1"/>
        <v>30.6</v>
      </c>
      <c r="W28" s="108">
        <f t="shared" si="1"/>
        <v>1.4</v>
      </c>
      <c r="X28" s="108">
        <f t="shared" si="1"/>
        <v>20.8</v>
      </c>
      <c r="Y28" s="108">
        <f>SUM(Y10:Y27)</f>
        <v>3058.8999999999996</v>
      </c>
    </row>
    <row r="29" spans="1:25" x14ac:dyDescent="0.25">
      <c r="A29" s="236" t="s">
        <v>268</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row>
    <row r="30" spans="1:25" x14ac:dyDescent="0.25">
      <c r="A30" s="52"/>
      <c r="B30" s="52"/>
      <c r="C30" s="52"/>
      <c r="D30" s="52"/>
      <c r="E30" s="52"/>
      <c r="F30" s="52"/>
      <c r="G30" s="52"/>
      <c r="H30" s="52"/>
      <c r="I30" s="52"/>
      <c r="J30" s="52"/>
      <c r="K30" s="52"/>
      <c r="L30" s="52"/>
      <c r="M30" s="52"/>
    </row>
    <row r="31" spans="1:25" x14ac:dyDescent="0.25">
      <c r="A31" s="52"/>
      <c r="B31" s="52"/>
      <c r="C31" s="52"/>
      <c r="D31" s="52"/>
      <c r="E31" s="52"/>
      <c r="F31" s="52"/>
      <c r="G31" s="52"/>
      <c r="H31" s="52"/>
      <c r="I31" s="52"/>
      <c r="J31" s="52"/>
      <c r="K31" s="52"/>
      <c r="L31" s="52"/>
      <c r="M31" s="52"/>
    </row>
    <row r="32" spans="1:25" x14ac:dyDescent="0.25">
      <c r="A32" s="52"/>
      <c r="B32" s="52"/>
      <c r="C32" s="52"/>
      <c r="D32" s="52"/>
      <c r="E32" s="52"/>
      <c r="F32" s="52"/>
      <c r="G32" s="52"/>
      <c r="H32" s="52"/>
      <c r="I32" s="52"/>
      <c r="J32" s="52"/>
      <c r="K32" s="52"/>
      <c r="L32" s="52"/>
      <c r="M32" s="52"/>
    </row>
    <row r="33" spans="1:13" x14ac:dyDescent="0.25">
      <c r="A33" s="52"/>
      <c r="B33" s="52"/>
      <c r="C33" s="52"/>
      <c r="D33" s="52"/>
      <c r="E33" s="52"/>
      <c r="F33" s="52"/>
      <c r="G33" s="52"/>
      <c r="H33" s="52"/>
      <c r="I33" s="52"/>
      <c r="J33" s="52"/>
      <c r="K33" s="52"/>
      <c r="L33" s="52"/>
      <c r="M33" s="52"/>
    </row>
    <row r="34" spans="1:13" x14ac:dyDescent="0.25">
      <c r="A34" s="52"/>
      <c r="B34" s="52"/>
      <c r="C34" s="52"/>
      <c r="D34" s="52"/>
      <c r="E34" s="52"/>
      <c r="F34" s="52"/>
      <c r="G34" s="52"/>
      <c r="H34" s="52"/>
      <c r="I34" s="52"/>
      <c r="J34" s="52"/>
      <c r="K34" s="52"/>
      <c r="L34" s="52"/>
      <c r="M34" s="52"/>
    </row>
    <row r="35" spans="1:13" x14ac:dyDescent="0.25">
      <c r="A35" s="52"/>
      <c r="B35" s="52"/>
      <c r="C35" s="52"/>
      <c r="D35" s="52"/>
      <c r="E35" s="52"/>
      <c r="F35" s="52"/>
      <c r="G35" s="52"/>
      <c r="H35" s="52"/>
      <c r="I35" s="52"/>
      <c r="J35" s="52"/>
      <c r="K35" s="52"/>
      <c r="L35" s="52"/>
      <c r="M35" s="52"/>
    </row>
    <row r="36" spans="1:13" x14ac:dyDescent="0.25">
      <c r="A36" s="52"/>
      <c r="B36" s="52"/>
      <c r="C36" s="52"/>
      <c r="D36" s="52"/>
      <c r="E36" s="52"/>
      <c r="F36" s="52"/>
      <c r="G36" s="52"/>
      <c r="H36" s="52"/>
      <c r="I36" s="52"/>
      <c r="J36" s="52"/>
      <c r="K36" s="52"/>
      <c r="L36" s="52"/>
      <c r="M36" s="52"/>
    </row>
    <row r="37" spans="1:13" x14ac:dyDescent="0.25">
      <c r="A37" s="52"/>
      <c r="B37" s="52"/>
      <c r="C37" s="52"/>
      <c r="D37" s="52"/>
      <c r="E37" s="52"/>
      <c r="F37" s="52"/>
      <c r="G37" s="52"/>
      <c r="H37" s="52"/>
      <c r="I37" s="52"/>
      <c r="J37" s="52"/>
      <c r="K37" s="52"/>
      <c r="L37" s="52"/>
      <c r="M37" s="52"/>
    </row>
    <row r="38" spans="1:13" x14ac:dyDescent="0.25">
      <c r="A38" s="52"/>
      <c r="B38" s="52"/>
      <c r="C38" s="52"/>
      <c r="D38" s="52"/>
      <c r="E38" s="52"/>
      <c r="F38" s="52"/>
      <c r="G38" s="52"/>
      <c r="H38" s="52"/>
      <c r="I38" s="52"/>
      <c r="J38" s="52"/>
      <c r="K38" s="52"/>
      <c r="L38" s="52"/>
      <c r="M38" s="52"/>
    </row>
    <row r="39" spans="1:13" x14ac:dyDescent="0.25">
      <c r="A39" s="52"/>
      <c r="B39" s="52"/>
      <c r="C39" s="52"/>
      <c r="D39" s="52"/>
      <c r="E39" s="52"/>
      <c r="F39" s="52"/>
      <c r="G39" s="52"/>
      <c r="H39" s="52"/>
      <c r="I39" s="52"/>
      <c r="J39" s="52"/>
      <c r="K39" s="52"/>
      <c r="L39" s="52"/>
      <c r="M39" s="52"/>
    </row>
    <row r="40" spans="1:13" x14ac:dyDescent="0.25">
      <c r="A40" s="52"/>
      <c r="B40" s="52"/>
      <c r="C40" s="52"/>
      <c r="D40" s="52"/>
      <c r="E40" s="52"/>
      <c r="F40" s="52"/>
      <c r="G40" s="52"/>
      <c r="H40" s="52"/>
      <c r="I40" s="52"/>
      <c r="J40" s="52"/>
      <c r="K40" s="52"/>
      <c r="L40" s="52"/>
      <c r="M40" s="52"/>
    </row>
    <row r="41" spans="1:13" x14ac:dyDescent="0.25">
      <c r="A41" s="52"/>
      <c r="B41" s="52"/>
      <c r="C41" s="52"/>
      <c r="D41" s="52"/>
      <c r="E41" s="52"/>
      <c r="F41" s="52"/>
      <c r="G41" s="52"/>
      <c r="H41" s="52"/>
      <c r="I41" s="52"/>
      <c r="J41" s="52"/>
      <c r="K41" s="52"/>
      <c r="L41" s="52"/>
      <c r="M41" s="52"/>
    </row>
    <row r="42" spans="1:13" x14ac:dyDescent="0.25">
      <c r="A42" s="52"/>
      <c r="B42" s="52"/>
      <c r="C42" s="52"/>
      <c r="D42" s="52"/>
      <c r="E42" s="52"/>
      <c r="F42" s="52"/>
      <c r="G42" s="52"/>
      <c r="H42" s="52"/>
      <c r="I42" s="52"/>
      <c r="J42" s="52"/>
      <c r="K42" s="52"/>
      <c r="L42" s="52"/>
      <c r="M42" s="52"/>
    </row>
    <row r="43" spans="1:13" x14ac:dyDescent="0.25">
      <c r="A43" s="30" t="s">
        <v>429</v>
      </c>
    </row>
  </sheetData>
  <mergeCells count="3">
    <mergeCell ref="A5:Y5"/>
    <mergeCell ref="A29:Y29"/>
    <mergeCell ref="X7:Y7"/>
  </mergeCells>
  <phoneticPr fontId="0" type="noConversion"/>
  <printOptions horizontalCentered="1"/>
  <pageMargins left="0.19685039370078741" right="0.19685039370078741" top="1.1811023622047245" bottom="0.39370078740157483" header="0.31496062992125984" footer="0.31496062992125984"/>
  <pageSetup paperSize="9" scale="77"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Įvardytieji diapazonai</vt:lpstr>
      </vt:variant>
      <vt:variant>
        <vt:i4>4</vt:i4>
      </vt:variant>
    </vt:vector>
  </HeadingPairs>
  <TitlesOfParts>
    <vt:vector size="9" baseType="lpstr">
      <vt:lpstr>Pajamos</vt:lpstr>
      <vt:lpstr>Asignavimai</vt:lpstr>
      <vt:lpstr>Įstaigų pajamos</vt:lpstr>
      <vt:lpstr>ML</vt:lpstr>
      <vt:lpstr>Spec. dotacijos</vt:lpstr>
      <vt:lpstr>Asignavimai!Print_Titles</vt:lpstr>
      <vt:lpstr>'Įstaigų pajamos'!Print_Titles</vt:lpstr>
      <vt:lpstr>Pajamos!Print_Titles</vt:lpstr>
      <vt:lpstr>'Spec. dotacijos'!Print_Titles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2024-05-16T09:59:25Z</dcterms:modified>
</cp:coreProperties>
</file>